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knjigovodstvo\Desktop\MARINA\2024\FINANCIJSKA IZVJEŠĆA\01.01.-31.12.2024\"/>
    </mc:Choice>
  </mc:AlternateContent>
  <xr:revisionPtr revIDLastSave="0" documentId="13_ncr:1_{8527BB6B-6B04-42F6-92FD-90EF48AF8FA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D1452" i="1"/>
  <c r="G1452" i="1"/>
  <c r="I1452" i="1" s="1"/>
  <c r="H1452" i="1"/>
  <c r="J1452" i="1"/>
  <c r="C1455" i="1"/>
  <c r="D1455" i="1"/>
  <c r="C1456" i="1"/>
  <c r="G1456" i="1" s="1"/>
  <c r="D1456" i="1"/>
  <c r="H1456" i="1" s="1"/>
  <c r="C1457" i="1"/>
  <c r="D1457" i="1"/>
  <c r="C1458" i="1"/>
  <c r="D1458" i="1"/>
  <c r="H1458" i="1" s="1"/>
  <c r="G1458" i="1"/>
  <c r="J1458" i="1"/>
  <c r="C1459" i="1"/>
  <c r="D1459" i="1"/>
  <c r="C1460" i="1"/>
  <c r="D1460" i="1"/>
  <c r="H1460" i="1" s="1"/>
  <c r="G1460" i="1"/>
  <c r="I1460" i="1" s="1"/>
  <c r="J1460" i="1"/>
  <c r="C1462" i="1"/>
  <c r="D1462" i="1"/>
  <c r="C1463" i="1"/>
  <c r="D1463" i="1"/>
  <c r="H1463" i="1" s="1"/>
  <c r="G1463" i="1"/>
  <c r="I1463" i="1" s="1"/>
  <c r="J1463" i="1"/>
  <c r="C1464" i="1"/>
  <c r="D1464" i="1"/>
  <c r="C1465" i="1"/>
  <c r="D1465" i="1"/>
  <c r="H1465" i="1" s="1"/>
  <c r="G1465" i="1"/>
  <c r="I1465" i="1" s="1"/>
  <c r="J1465" i="1"/>
  <c r="C1466" i="1"/>
  <c r="D1466" i="1"/>
  <c r="C1467" i="1"/>
  <c r="D1467" i="1"/>
  <c r="H1467" i="1" s="1"/>
  <c r="G1467" i="1"/>
  <c r="J1467" i="1"/>
  <c r="C1468" i="1"/>
  <c r="D1468" i="1"/>
  <c r="C1471" i="1"/>
  <c r="D1471" i="1"/>
  <c r="H1471" i="1" s="1"/>
  <c r="G1471" i="1"/>
  <c r="I1471" i="1" s="1"/>
  <c r="J1471" i="1"/>
  <c r="C1472" i="1"/>
  <c r="D1472" i="1"/>
  <c r="C1473" i="1"/>
  <c r="D1473" i="1"/>
  <c r="H1473" i="1" s="1"/>
  <c r="G1473" i="1"/>
  <c r="J1473" i="1"/>
  <c r="C1474" i="1"/>
  <c r="D1474" i="1"/>
  <c r="C1476" i="1"/>
  <c r="D1476" i="1"/>
  <c r="H1476" i="1" s="1"/>
  <c r="G1476" i="1"/>
  <c r="J1476" i="1"/>
  <c r="C1477" i="1"/>
  <c r="D1477" i="1"/>
  <c r="C1478" i="1"/>
  <c r="D1478" i="1"/>
  <c r="H1478" i="1" s="1"/>
  <c r="G1478" i="1"/>
  <c r="J1478" i="1"/>
  <c r="C1479" i="1"/>
  <c r="D1479" i="1"/>
  <c r="C1480" i="1"/>
  <c r="G1480" i="1"/>
  <c r="H1480" i="1"/>
  <c r="C1482" i="1"/>
  <c r="G1483" i="1"/>
  <c r="C1484" i="1"/>
  <c r="G1484" i="1"/>
  <c r="H1484" i="1"/>
  <c r="C1485" i="1"/>
  <c r="G1485" i="1" s="1"/>
  <c r="H1485" i="1"/>
  <c r="C1486" i="1"/>
  <c r="C1487" i="1"/>
  <c r="H1487" i="1" s="1"/>
  <c r="G1487" i="1"/>
  <c r="C1488" i="1"/>
  <c r="G1488" i="1"/>
  <c r="H1488" i="1"/>
  <c r="C1489" i="1"/>
  <c r="G1489" i="1" s="1"/>
  <c r="H1489" i="1"/>
  <c r="C1490" i="1"/>
  <c r="C1491" i="1"/>
  <c r="H1491" i="1" s="1"/>
  <c r="G1491" i="1"/>
  <c r="C1492" i="1"/>
  <c r="G1492" i="1"/>
  <c r="H1492" i="1"/>
  <c r="C1494" i="1"/>
  <c r="C1495" i="1"/>
  <c r="H1495" i="1" s="1"/>
  <c r="G1495" i="1"/>
  <c r="C1496" i="1"/>
  <c r="G1496" i="1"/>
  <c r="H1496" i="1"/>
  <c r="C1497" i="1"/>
  <c r="G1497" i="1" s="1"/>
  <c r="H1497" i="1"/>
  <c r="C1498" i="1"/>
  <c r="C1500" i="1"/>
  <c r="G1500" i="1"/>
  <c r="H1500" i="1"/>
  <c r="C1502" i="1"/>
  <c r="C1503" i="1"/>
  <c r="C1504" i="1"/>
  <c r="G1504" i="1"/>
  <c r="H1504" i="1"/>
  <c r="C1505" i="1"/>
  <c r="G1505" i="1" s="1"/>
  <c r="H1505" i="1"/>
  <c r="C1506" i="1"/>
  <c r="C1507" i="1"/>
  <c r="C1508" i="1"/>
  <c r="G1508" i="1"/>
  <c r="H1508" i="1"/>
  <c r="C1509" i="1"/>
  <c r="G1509" i="1" s="1"/>
  <c r="H1509" i="1"/>
  <c r="C1510" i="1"/>
  <c r="C1511" i="1"/>
  <c r="C1512" i="1"/>
  <c r="G1512" i="1"/>
  <c r="H1512" i="1"/>
  <c r="C1513" i="1"/>
  <c r="G1513" i="1" s="1"/>
  <c r="H1513" i="1"/>
  <c r="C1514" i="1"/>
  <c r="C1515" i="1"/>
  <c r="C1516" i="1"/>
  <c r="G1516" i="1"/>
  <c r="H1516" i="1"/>
  <c r="C1520" i="1"/>
  <c r="G1520" i="1"/>
  <c r="H1520" i="1"/>
  <c r="C1521" i="1"/>
  <c r="G1521" i="1" s="1"/>
  <c r="H1521" i="1"/>
  <c r="C1522" i="1"/>
  <c r="C1523" i="1"/>
  <c r="H1523" i="1" s="1"/>
  <c r="G1523" i="1"/>
  <c r="C1526" i="1"/>
  <c r="C1527" i="1"/>
  <c r="H1527" i="1" s="1"/>
  <c r="G1527" i="1"/>
  <c r="C1528" i="1"/>
  <c r="G1528" i="1"/>
  <c r="H1528" i="1"/>
  <c r="C1529" i="1"/>
  <c r="G1529" i="1" s="1"/>
  <c r="H1529" i="1"/>
  <c r="C1531" i="1"/>
  <c r="H1531" i="1" s="1"/>
  <c r="C1532" i="1"/>
  <c r="G1532" i="1"/>
  <c r="H1532" i="1"/>
  <c r="C1533" i="1"/>
  <c r="G1533" i="1" s="1"/>
  <c r="H1533" i="1"/>
  <c r="C1534" i="1"/>
  <c r="C1536" i="1"/>
  <c r="G1536" i="1"/>
  <c r="H1536" i="1"/>
  <c r="C1537" i="1"/>
  <c r="G1537" i="1" s="1"/>
  <c r="H1537" i="1"/>
  <c r="C1538" i="1"/>
  <c r="C1539" i="1"/>
  <c r="H1539" i="1" s="1"/>
  <c r="C1541" i="1"/>
  <c r="G1541" i="1" s="1"/>
  <c r="H1541" i="1"/>
  <c r="C1542" i="1"/>
  <c r="C1543" i="1"/>
  <c r="C1544" i="1"/>
  <c r="G1544" i="1"/>
  <c r="H1544" i="1"/>
  <c r="C1546" i="1"/>
  <c r="C1547" i="1"/>
  <c r="H1547" i="1" s="1"/>
  <c r="G1547" i="1"/>
  <c r="C1548" i="1"/>
  <c r="G1548" i="1"/>
  <c r="H1548" i="1"/>
  <c r="C1549" i="1"/>
  <c r="G1549" i="1" s="1"/>
  <c r="H1549" i="1"/>
  <c r="C1551" i="1"/>
  <c r="H1551" i="1" s="1"/>
  <c r="G1551" i="1"/>
  <c r="C1552" i="1"/>
  <c r="G1552" i="1"/>
  <c r="H1552" i="1"/>
  <c r="C1553" i="1"/>
  <c r="G1553" i="1" s="1"/>
  <c r="H1553" i="1"/>
  <c r="C1554" i="1"/>
  <c r="C1556" i="1"/>
  <c r="G1556" i="1"/>
  <c r="H1556" i="1"/>
  <c r="C1557" i="1"/>
  <c r="G1557" i="1" s="1"/>
  <c r="H1557" i="1"/>
  <c r="C1558" i="1"/>
  <c r="C1559" i="1"/>
  <c r="H1559" i="1" s="1"/>
  <c r="C1561" i="1"/>
  <c r="G1561" i="1" s="1"/>
  <c r="H1561" i="1"/>
  <c r="C1562" i="1"/>
  <c r="C1563" i="1"/>
  <c r="H1563" i="1" s="1"/>
  <c r="G1563" i="1"/>
  <c r="C1564" i="1"/>
  <c r="G1564" i="1"/>
  <c r="H1564" i="1"/>
  <c r="C1566" i="1"/>
  <c r="C1567" i="1"/>
  <c r="H1567" i="1" s="1"/>
  <c r="C1568" i="1"/>
  <c r="G1568" i="1"/>
  <c r="H1568" i="1"/>
  <c r="C1569" i="1"/>
  <c r="G1569" i="1" s="1"/>
  <c r="H1569" i="1"/>
  <c r="C1571" i="1"/>
  <c r="H1571" i="1" s="1"/>
  <c r="C1572" i="1"/>
  <c r="G1572" i="1"/>
  <c r="H1572" i="1"/>
  <c r="C1573" i="1"/>
  <c r="G1573" i="1" s="1"/>
  <c r="H1573" i="1"/>
  <c r="C1574" i="1"/>
  <c r="C1575" i="1"/>
  <c r="H1575" i="1" s="1"/>
  <c r="C1577" i="1"/>
  <c r="G1577" i="1" s="1"/>
  <c r="H1577" i="1"/>
  <c r="C1578" i="1"/>
  <c r="C1579" i="1"/>
  <c r="C1580" i="1"/>
  <c r="G1580" i="1"/>
  <c r="H1580" i="1"/>
  <c r="E246" i="9"/>
  <c r="L246" i="9"/>
  <c r="F246" i="9" s="1"/>
  <c r="B246" i="9" s="1"/>
  <c r="M246" i="9"/>
  <c r="E247" i="9"/>
  <c r="F247" i="9"/>
  <c r="L247" i="9"/>
  <c r="M247" i="9"/>
  <c r="E248" i="9"/>
  <c r="L248" i="9"/>
  <c r="M248" i="9"/>
  <c r="F248" i="9" s="1"/>
  <c r="E249" i="9"/>
  <c r="L249" i="9"/>
  <c r="F249" i="9" s="1"/>
  <c r="B249" i="9" s="1"/>
  <c r="M249" i="9"/>
  <c r="E250" i="9"/>
  <c r="L250" i="9"/>
  <c r="F250" i="9" s="1"/>
  <c r="B250" i="9" s="1"/>
  <c r="M250" i="9"/>
  <c r="E251" i="9"/>
  <c r="F251" i="9"/>
  <c r="L251" i="9"/>
  <c r="M251" i="9"/>
  <c r="E252" i="9"/>
  <c r="L252" i="9"/>
  <c r="M252" i="9"/>
  <c r="F252" i="9" s="1"/>
  <c r="E253" i="9"/>
  <c r="L253" i="9"/>
  <c r="M253" i="9"/>
  <c r="E254" i="9"/>
  <c r="L254" i="9"/>
  <c r="F254" i="9" s="1"/>
  <c r="B254" i="9" s="1"/>
  <c r="M254" i="9"/>
  <c r="E255" i="9"/>
  <c r="F255" i="9"/>
  <c r="L255" i="9"/>
  <c r="M255" i="9"/>
  <c r="E256" i="9"/>
  <c r="B256" i="9" s="1"/>
  <c r="L256" i="9"/>
  <c r="M256" i="9"/>
  <c r="F256" i="9" s="1"/>
  <c r="E257" i="9"/>
  <c r="L257" i="9"/>
  <c r="M257" i="9"/>
  <c r="E258" i="9"/>
  <c r="L258" i="9"/>
  <c r="F258" i="9" s="1"/>
  <c r="B258" i="9" s="1"/>
  <c r="M258" i="9"/>
  <c r="E259" i="9"/>
  <c r="F259" i="9"/>
  <c r="L259" i="9"/>
  <c r="M259" i="9"/>
  <c r="E260" i="9"/>
  <c r="B260" i="9" s="1"/>
  <c r="L260" i="9"/>
  <c r="M260" i="9"/>
  <c r="F260" i="9" s="1"/>
  <c r="E261" i="9"/>
  <c r="L261" i="9"/>
  <c r="F261" i="9" s="1"/>
  <c r="B261" i="9" s="1"/>
  <c r="M261" i="9"/>
  <c r="E262" i="9"/>
  <c r="L262" i="9"/>
  <c r="F262" i="9" s="1"/>
  <c r="B262" i="9" s="1"/>
  <c r="M262" i="9"/>
  <c r="E263" i="9"/>
  <c r="F263" i="9"/>
  <c r="L263" i="9"/>
  <c r="M263" i="9"/>
  <c r="E264" i="9"/>
  <c r="L264" i="9"/>
  <c r="M264" i="9"/>
  <c r="F264" i="9" s="1"/>
  <c r="E265" i="9"/>
  <c r="L265" i="9"/>
  <c r="F265" i="9" s="1"/>
  <c r="B265" i="9" s="1"/>
  <c r="M265" i="9"/>
  <c r="E266" i="9"/>
  <c r="L266" i="9"/>
  <c r="F266" i="9" s="1"/>
  <c r="B266" i="9" s="1"/>
  <c r="M266" i="9"/>
  <c r="E267" i="9"/>
  <c r="F267" i="9"/>
  <c r="L267" i="9"/>
  <c r="M267" i="9"/>
  <c r="E268" i="9"/>
  <c r="L268" i="9"/>
  <c r="M268" i="9"/>
  <c r="F268" i="9" s="1"/>
  <c r="E269" i="9"/>
  <c r="L269" i="9"/>
  <c r="M269" i="9"/>
  <c r="E270" i="9"/>
  <c r="L270" i="9"/>
  <c r="F270" i="9" s="1"/>
  <c r="B270" i="9" s="1"/>
  <c r="M270" i="9"/>
  <c r="E271" i="9"/>
  <c r="F271" i="9"/>
  <c r="L271" i="9"/>
  <c r="M271" i="9"/>
  <c r="E272" i="9"/>
  <c r="F273" i="9"/>
  <c r="H273" i="9"/>
  <c r="I273" i="9"/>
  <c r="F274" i="9"/>
  <c r="H275" i="9"/>
  <c r="L275" i="9"/>
  <c r="F275" i="9" s="1"/>
  <c r="F276" i="9"/>
  <c r="F278" i="9"/>
  <c r="F279" i="9"/>
  <c r="F280" i="9"/>
  <c r="F281" i="9"/>
  <c r="E282" i="9"/>
  <c r="B282" i="9" s="1"/>
  <c r="F282" i="9"/>
  <c r="G282" i="9"/>
  <c r="H282" i="9"/>
  <c r="F283" i="9"/>
  <c r="G283" i="9"/>
  <c r="E283" i="9" s="1"/>
  <c r="B283" i="9" s="1"/>
  <c r="H283" i="9"/>
  <c r="F284" i="9"/>
  <c r="G284" i="9"/>
  <c r="E284" i="9" s="1"/>
  <c r="B284" i="9" s="1"/>
  <c r="H284" i="9"/>
  <c r="F285" i="9"/>
  <c r="F286" i="9"/>
  <c r="G286" i="9"/>
  <c r="E286" i="9" s="1"/>
  <c r="H286" i="9"/>
  <c r="F287" i="9"/>
  <c r="G287" i="9"/>
  <c r="H287" i="9"/>
  <c r="F288" i="9"/>
  <c r="G288" i="9"/>
  <c r="H288" i="9"/>
  <c r="F289" i="9"/>
  <c r="G289" i="9"/>
  <c r="H289" i="9"/>
  <c r="F290" i="9"/>
  <c r="F291" i="9"/>
  <c r="F292" i="9"/>
  <c r="G292" i="9"/>
  <c r="H292" i="9"/>
  <c r="F293" i="9"/>
  <c r="G293" i="9"/>
  <c r="H293" i="9"/>
  <c r="F294" i="9"/>
  <c r="G294" i="9"/>
  <c r="H294" i="9"/>
  <c r="B295" i="9"/>
  <c r="F295" i="9"/>
  <c r="G295" i="9"/>
  <c r="H295" i="9"/>
  <c r="E295" i="9" s="1"/>
  <c r="F296" i="9"/>
  <c r="G296" i="9"/>
  <c r="H296" i="9"/>
  <c r="F297" i="9"/>
  <c r="G297" i="9"/>
  <c r="E297" i="9" s="1"/>
  <c r="B297" i="9" s="1"/>
  <c r="H297" i="9"/>
  <c r="F298" i="9"/>
  <c r="G298" i="9"/>
  <c r="E298" i="9" s="1"/>
  <c r="B298" i="9" s="1"/>
  <c r="H298" i="9"/>
  <c r="F299" i="9"/>
  <c r="G299" i="9"/>
  <c r="H299" i="9"/>
  <c r="E299" i="9" s="1"/>
  <c r="B299" i="9" s="1"/>
  <c r="F300" i="9"/>
  <c r="G300" i="9"/>
  <c r="H300" i="9"/>
  <c r="F301" i="9"/>
  <c r="G301" i="9"/>
  <c r="H301" i="9"/>
  <c r="E302" i="9"/>
  <c r="B302" i="9" s="1"/>
  <c r="F302" i="9"/>
  <c r="G302" i="9"/>
  <c r="H302" i="9"/>
  <c r="F303" i="9"/>
  <c r="G303" i="9"/>
  <c r="H303" i="9"/>
  <c r="F304" i="9"/>
  <c r="G304" i="9"/>
  <c r="E304" i="9" s="1"/>
  <c r="B304" i="9" s="1"/>
  <c r="H304" i="9"/>
  <c r="F305" i="9"/>
  <c r="G305" i="9"/>
  <c r="E305" i="9" s="1"/>
  <c r="B305" i="9" s="1"/>
  <c r="H305" i="9"/>
  <c r="E306" i="9"/>
  <c r="B306" i="9" s="1"/>
  <c r="F306" i="9"/>
  <c r="G306" i="9"/>
  <c r="H306" i="9"/>
  <c r="F307" i="9"/>
  <c r="G307" i="9"/>
  <c r="H307" i="9"/>
  <c r="E307" i="9" s="1"/>
  <c r="B307" i="9" s="1"/>
  <c r="F308" i="9"/>
  <c r="G308" i="9"/>
  <c r="H308" i="9"/>
  <c r="F309" i="9"/>
  <c r="G309" i="9"/>
  <c r="E309" i="9" s="1"/>
  <c r="B309" i="9" s="1"/>
  <c r="H309" i="9"/>
  <c r="F310" i="9"/>
  <c r="F311" i="9"/>
  <c r="F313" i="9"/>
  <c r="F312" i="9" s="1"/>
  <c r="F314" i="9"/>
  <c r="F315" i="9"/>
  <c r="F316" i="9"/>
  <c r="F318" i="9"/>
  <c r="F317" i="9" s="1"/>
  <c r="J1448" i="9"/>
  <c r="L1448" i="9"/>
  <c r="M245" i="9"/>
  <c r="L245" i="9"/>
  <c r="F245" i="9"/>
  <c r="E245" i="9"/>
  <c r="B245" i="9" s="1"/>
  <c r="M244" i="9"/>
  <c r="L244" i="9"/>
  <c r="F244" i="9"/>
  <c r="B244" i="9" s="1"/>
  <c r="E244" i="9"/>
  <c r="M243" i="9"/>
  <c r="L243" i="9"/>
  <c r="F243" i="9" s="1"/>
  <c r="E243" i="9"/>
  <c r="B243" i="9"/>
  <c r="M242" i="9"/>
  <c r="F242" i="9" s="1"/>
  <c r="L242" i="9"/>
  <c r="E242" i="9"/>
  <c r="B242" i="9"/>
  <c r="M241" i="9"/>
  <c r="L241" i="9"/>
  <c r="F241" i="9"/>
  <c r="E241" i="9"/>
  <c r="B241" i="9" s="1"/>
  <c r="M240" i="9"/>
  <c r="L240" i="9"/>
  <c r="F240" i="9"/>
  <c r="B240" i="9" s="1"/>
  <c r="E240" i="9"/>
  <c r="M239" i="9"/>
  <c r="L239" i="9"/>
  <c r="F239" i="9" s="1"/>
  <c r="E239" i="9"/>
  <c r="B239" i="9"/>
  <c r="M238" i="9"/>
  <c r="F238" i="9" s="1"/>
  <c r="L238" i="9"/>
  <c r="E238" i="9"/>
  <c r="B238" i="9"/>
  <c r="M237" i="9"/>
  <c r="L237" i="9"/>
  <c r="F237" i="9"/>
  <c r="E237" i="9"/>
  <c r="B237" i="9" s="1"/>
  <c r="M236" i="9"/>
  <c r="L236" i="9"/>
  <c r="F236" i="9"/>
  <c r="B236" i="9" s="1"/>
  <c r="E236" i="9"/>
  <c r="M235" i="9"/>
  <c r="L235" i="9"/>
  <c r="F235" i="9" s="1"/>
  <c r="E235" i="9"/>
  <c r="B235" i="9"/>
  <c r="M234" i="9"/>
  <c r="F234" i="9" s="1"/>
  <c r="L234" i="9"/>
  <c r="E234" i="9"/>
  <c r="B234" i="9"/>
  <c r="M233" i="9"/>
  <c r="L233" i="9"/>
  <c r="F233" i="9"/>
  <c r="E233" i="9"/>
  <c r="B233" i="9" s="1"/>
  <c r="M232" i="9"/>
  <c r="L232" i="9"/>
  <c r="F232" i="9"/>
  <c r="B232" i="9" s="1"/>
  <c r="E232" i="9"/>
  <c r="M231" i="9"/>
  <c r="L231" i="9"/>
  <c r="F231" i="9" s="1"/>
  <c r="E231" i="9"/>
  <c r="B231" i="9"/>
  <c r="M230" i="9"/>
  <c r="F230" i="9" s="1"/>
  <c r="L230" i="9"/>
  <c r="E230" i="9"/>
  <c r="B230" i="9"/>
  <c r="M229" i="9"/>
  <c r="L229" i="9"/>
  <c r="F229" i="9"/>
  <c r="E229" i="9"/>
  <c r="B229" i="9" s="1"/>
  <c r="M228" i="9"/>
  <c r="L228" i="9"/>
  <c r="F228" i="9"/>
  <c r="B228" i="9" s="1"/>
  <c r="E228" i="9"/>
  <c r="M227" i="9"/>
  <c r="L227" i="9"/>
  <c r="F227" i="9" s="1"/>
  <c r="E227" i="9"/>
  <c r="B227" i="9"/>
  <c r="M226" i="9"/>
  <c r="F226" i="9" s="1"/>
  <c r="L226" i="9"/>
  <c r="E226" i="9"/>
  <c r="B226" i="9"/>
  <c r="M225" i="9"/>
  <c r="L225" i="9"/>
  <c r="F225" i="9"/>
  <c r="E225" i="9"/>
  <c r="B225" i="9" s="1"/>
  <c r="M224" i="9"/>
  <c r="L224" i="9"/>
  <c r="F224" i="9"/>
  <c r="B224" i="9" s="1"/>
  <c r="E224" i="9"/>
  <c r="M223" i="9"/>
  <c r="L223" i="9"/>
  <c r="F223" i="9" s="1"/>
  <c r="E223" i="9"/>
  <c r="B223" i="9"/>
  <c r="M222" i="9"/>
  <c r="F222" i="9" s="1"/>
  <c r="L222" i="9"/>
  <c r="E222" i="9"/>
  <c r="B222" i="9"/>
  <c r="M221" i="9"/>
  <c r="L221" i="9"/>
  <c r="F221" i="9"/>
  <c r="E221" i="9"/>
  <c r="B221" i="9" s="1"/>
  <c r="M220" i="9"/>
  <c r="L220" i="9"/>
  <c r="F220" i="9"/>
  <c r="B220" i="9" s="1"/>
  <c r="E220" i="9"/>
  <c r="M219" i="9"/>
  <c r="L219" i="9"/>
  <c r="F219" i="9" s="1"/>
  <c r="E219" i="9"/>
  <c r="B219" i="9"/>
  <c r="M218" i="9"/>
  <c r="F218" i="9" s="1"/>
  <c r="L218" i="9"/>
  <c r="E218" i="9"/>
  <c r="B218" i="9"/>
  <c r="M217" i="9"/>
  <c r="L217" i="9"/>
  <c r="E217" i="9"/>
  <c r="M216" i="9"/>
  <c r="L216" i="9"/>
  <c r="F216" i="9"/>
  <c r="B216" i="9" s="1"/>
  <c r="E216" i="9"/>
  <c r="M215" i="9"/>
  <c r="L215" i="9"/>
  <c r="E215" i="9"/>
  <c r="M214" i="9"/>
  <c r="F214" i="9" s="1"/>
  <c r="L214" i="9"/>
  <c r="E214" i="9"/>
  <c r="B214" i="9"/>
  <c r="E213" i="9"/>
  <c r="F212" i="9"/>
  <c r="F211" i="9"/>
  <c r="F210" i="9"/>
  <c r="F209" i="9"/>
  <c r="G208" i="9"/>
  <c r="E208" i="9" s="1"/>
  <c r="B208" i="9" s="1"/>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F142" i="9"/>
  <c r="H141" i="9"/>
  <c r="G141" i="9"/>
  <c r="E141" i="9" s="1"/>
  <c r="F141" i="9"/>
  <c r="B141" i="9"/>
  <c r="H140" i="9"/>
  <c r="G140" i="9"/>
  <c r="F140" i="9"/>
  <c r="E140" i="9"/>
  <c r="B140" i="9" s="1"/>
  <c r="H139" i="9"/>
  <c r="G139" i="9"/>
  <c r="F139" i="9"/>
  <c r="E139" i="9"/>
  <c r="H138" i="9"/>
  <c r="G138" i="9"/>
  <c r="E138" i="9" s="1"/>
  <c r="F138" i="9"/>
  <c r="H137" i="9"/>
  <c r="G137" i="9"/>
  <c r="E137" i="9" s="1"/>
  <c r="F137" i="9"/>
  <c r="B137" i="9"/>
  <c r="H136" i="9"/>
  <c r="G136" i="9"/>
  <c r="F136" i="9"/>
  <c r="E136" i="9"/>
  <c r="B136" i="9" s="1"/>
  <c r="H135" i="9"/>
  <c r="G135" i="9"/>
  <c r="F135" i="9"/>
  <c r="E135" i="9"/>
  <c r="H134" i="9"/>
  <c r="G134" i="9"/>
  <c r="E134" i="9" s="1"/>
  <c r="F134" i="9"/>
  <c r="H133" i="9"/>
  <c r="G133" i="9"/>
  <c r="E133" i="9" s="1"/>
  <c r="F133" i="9"/>
  <c r="B133" i="9"/>
  <c r="H132" i="9"/>
  <c r="G132" i="9"/>
  <c r="F132" i="9"/>
  <c r="E132" i="9"/>
  <c r="B132" i="9" s="1"/>
  <c r="H131" i="9"/>
  <c r="G131" i="9"/>
  <c r="F131" i="9"/>
  <c r="E131" i="9"/>
  <c r="H130" i="9"/>
  <c r="G130" i="9"/>
  <c r="E130" i="9" s="1"/>
  <c r="F130" i="9"/>
  <c r="H129" i="9"/>
  <c r="G129" i="9"/>
  <c r="E129" i="9" s="1"/>
  <c r="F129" i="9"/>
  <c r="B129" i="9"/>
  <c r="H128" i="9"/>
  <c r="G128" i="9"/>
  <c r="F128" i="9"/>
  <c r="E128" i="9"/>
  <c r="B128" i="9" s="1"/>
  <c r="H127" i="9"/>
  <c r="G127" i="9"/>
  <c r="F127" i="9"/>
  <c r="E127" i="9"/>
  <c r="H126" i="9"/>
  <c r="G126" i="9"/>
  <c r="E126" i="9" s="1"/>
  <c r="F126" i="9"/>
  <c r="H125" i="9"/>
  <c r="G125" i="9"/>
  <c r="F125" i="9"/>
  <c r="H124" i="9"/>
  <c r="G124" i="9"/>
  <c r="F124" i="9"/>
  <c r="E124" i="9"/>
  <c r="B124" i="9" s="1"/>
  <c r="H123" i="9"/>
  <c r="G123" i="9"/>
  <c r="F123" i="9"/>
  <c r="E123" i="9"/>
  <c r="H122" i="9"/>
  <c r="G122" i="9"/>
  <c r="E122" i="9" s="1"/>
  <c r="F122" i="9"/>
  <c r="H121" i="9"/>
  <c r="G121" i="9"/>
  <c r="F121" i="9"/>
  <c r="H120" i="9"/>
  <c r="G120" i="9"/>
  <c r="F120" i="9"/>
  <c r="E120" i="9"/>
  <c r="B120" i="9" s="1"/>
  <c r="H119" i="9"/>
  <c r="G119" i="9"/>
  <c r="F119" i="9"/>
  <c r="E119" i="9"/>
  <c r="H118" i="9"/>
  <c r="G118" i="9"/>
  <c r="E118" i="9" s="1"/>
  <c r="F118" i="9"/>
  <c r="H117" i="9"/>
  <c r="G117" i="9"/>
  <c r="F117" i="9"/>
  <c r="H116" i="9"/>
  <c r="G116" i="9"/>
  <c r="F116" i="9"/>
  <c r="E116" i="9"/>
  <c r="B116" i="9" s="1"/>
  <c r="H115" i="9"/>
  <c r="G115" i="9"/>
  <c r="F115" i="9"/>
  <c r="E115" i="9"/>
  <c r="H114" i="9"/>
  <c r="G114" i="9"/>
  <c r="E114" i="9" s="1"/>
  <c r="F114" i="9"/>
  <c r="H113" i="9"/>
  <c r="G113" i="9"/>
  <c r="F113" i="9"/>
  <c r="H112" i="9"/>
  <c r="G112" i="9"/>
  <c r="F112" i="9"/>
  <c r="E112" i="9"/>
  <c r="B112" i="9" s="1"/>
  <c r="H111" i="9"/>
  <c r="G111" i="9"/>
  <c r="F111" i="9"/>
  <c r="E111" i="9"/>
  <c r="H110" i="9"/>
  <c r="G110" i="9"/>
  <c r="E110" i="9" s="1"/>
  <c r="F110" i="9"/>
  <c r="H109" i="9"/>
  <c r="G109" i="9"/>
  <c r="F109" i="9"/>
  <c r="H108" i="9"/>
  <c r="G108" i="9"/>
  <c r="F108" i="9"/>
  <c r="E108" i="9"/>
  <c r="B108" i="9" s="1"/>
  <c r="H107" i="9"/>
  <c r="G107" i="9"/>
  <c r="F107" i="9"/>
  <c r="E107" i="9"/>
  <c r="H106" i="9"/>
  <c r="G106" i="9"/>
  <c r="E106" i="9" s="1"/>
  <c r="F106" i="9"/>
  <c r="H105" i="9"/>
  <c r="G105" i="9"/>
  <c r="F105" i="9"/>
  <c r="H104" i="9"/>
  <c r="G104" i="9"/>
  <c r="F104" i="9"/>
  <c r="E104" i="9"/>
  <c r="B104" i="9" s="1"/>
  <c r="H103" i="9"/>
  <c r="G103" i="9"/>
  <c r="F103" i="9"/>
  <c r="E103" i="9"/>
  <c r="H102" i="9"/>
  <c r="G102" i="9"/>
  <c r="E102" i="9" s="1"/>
  <c r="F102" i="9"/>
  <c r="H101" i="9"/>
  <c r="G101" i="9"/>
  <c r="F101" i="9"/>
  <c r="H100" i="9"/>
  <c r="G100" i="9"/>
  <c r="F100" i="9"/>
  <c r="E100" i="9"/>
  <c r="B100" i="9" s="1"/>
  <c r="H99" i="9"/>
  <c r="G99" i="9"/>
  <c r="F99" i="9"/>
  <c r="E99" i="9"/>
  <c r="H98" i="9"/>
  <c r="G98" i="9"/>
  <c r="E98" i="9" s="1"/>
  <c r="F98" i="9"/>
  <c r="H97" i="9"/>
  <c r="G97" i="9"/>
  <c r="F97" i="9"/>
  <c r="H96" i="9"/>
  <c r="G96" i="9"/>
  <c r="F96" i="9"/>
  <c r="E96" i="9"/>
  <c r="B96" i="9" s="1"/>
  <c r="H95" i="9"/>
  <c r="G95" i="9"/>
  <c r="F95" i="9"/>
  <c r="E95" i="9"/>
  <c r="H94" i="9"/>
  <c r="G94" i="9"/>
  <c r="E94" i="9" s="1"/>
  <c r="F94" i="9"/>
  <c r="H93" i="9"/>
  <c r="G93" i="9"/>
  <c r="F93" i="9"/>
  <c r="H92" i="9"/>
  <c r="G92" i="9"/>
  <c r="F92" i="9"/>
  <c r="E92" i="9"/>
  <c r="B92" i="9" s="1"/>
  <c r="H91" i="9"/>
  <c r="G91" i="9"/>
  <c r="F91" i="9"/>
  <c r="E91" i="9"/>
  <c r="H90" i="9"/>
  <c r="G90" i="9"/>
  <c r="E90" i="9" s="1"/>
  <c r="F90" i="9"/>
  <c r="H89" i="9"/>
  <c r="G89" i="9"/>
  <c r="F89" i="9"/>
  <c r="H88" i="9"/>
  <c r="G88" i="9"/>
  <c r="F88" i="9"/>
  <c r="E88" i="9"/>
  <c r="B88" i="9" s="1"/>
  <c r="H87" i="9"/>
  <c r="G87" i="9"/>
  <c r="F87" i="9"/>
  <c r="E87" i="9"/>
  <c r="H86" i="9"/>
  <c r="G86" i="9"/>
  <c r="E86" i="9" s="1"/>
  <c r="F86" i="9"/>
  <c r="H85" i="9"/>
  <c r="G85" i="9"/>
  <c r="F85" i="9"/>
  <c r="H84" i="9"/>
  <c r="G84" i="9"/>
  <c r="F84" i="9"/>
  <c r="E84" i="9"/>
  <c r="B84" i="9" s="1"/>
  <c r="H83" i="9"/>
  <c r="G83" i="9"/>
  <c r="F83" i="9"/>
  <c r="E83" i="9"/>
  <c r="H82" i="9"/>
  <c r="G82" i="9"/>
  <c r="E82" i="9" s="1"/>
  <c r="F82" i="9"/>
  <c r="H81" i="9"/>
  <c r="G81" i="9"/>
  <c r="F81" i="9"/>
  <c r="H80" i="9"/>
  <c r="G80" i="9"/>
  <c r="F80" i="9"/>
  <c r="E80" i="9"/>
  <c r="B80" i="9" s="1"/>
  <c r="H79" i="9"/>
  <c r="G79" i="9"/>
  <c r="F79" i="9"/>
  <c r="E79" i="9"/>
  <c r="H78" i="9"/>
  <c r="G78" i="9"/>
  <c r="E78" i="9" s="1"/>
  <c r="F78" i="9"/>
  <c r="H77" i="9"/>
  <c r="G77" i="9"/>
  <c r="F77" i="9"/>
  <c r="H76" i="9"/>
  <c r="G76" i="9"/>
  <c r="F76" i="9"/>
  <c r="E76" i="9"/>
  <c r="B76" i="9" s="1"/>
  <c r="H75" i="9"/>
  <c r="G75" i="9"/>
  <c r="F75" i="9"/>
  <c r="E75" i="9"/>
  <c r="H74" i="9"/>
  <c r="G74" i="9"/>
  <c r="E74" i="9" s="1"/>
  <c r="F74" i="9"/>
  <c r="H73" i="9"/>
  <c r="G73" i="9"/>
  <c r="F73" i="9"/>
  <c r="H72" i="9"/>
  <c r="G72" i="9"/>
  <c r="F72" i="9"/>
  <c r="E72" i="9"/>
  <c r="B72" i="9" s="1"/>
  <c r="H71" i="9"/>
  <c r="G71" i="9"/>
  <c r="F71" i="9"/>
  <c r="E71" i="9"/>
  <c r="H70" i="9"/>
  <c r="G70" i="9"/>
  <c r="E70" i="9" s="1"/>
  <c r="F70" i="9"/>
  <c r="H69" i="9"/>
  <c r="G69" i="9"/>
  <c r="F69" i="9"/>
  <c r="H68" i="9"/>
  <c r="G68" i="9"/>
  <c r="F68" i="9"/>
  <c r="E68" i="9"/>
  <c r="B68" i="9" s="1"/>
  <c r="H67" i="9"/>
  <c r="G67" i="9"/>
  <c r="F67" i="9"/>
  <c r="E67" i="9"/>
  <c r="H66" i="9"/>
  <c r="G66" i="9"/>
  <c r="E66" i="9" s="1"/>
  <c r="F66" i="9"/>
  <c r="H65" i="9"/>
  <c r="G65" i="9"/>
  <c r="F65" i="9"/>
  <c r="H64" i="9"/>
  <c r="G64" i="9"/>
  <c r="F64" i="9"/>
  <c r="E64" i="9"/>
  <c r="B64" i="9" s="1"/>
  <c r="H63" i="9"/>
  <c r="G63" i="9"/>
  <c r="F63" i="9"/>
  <c r="E63" i="9"/>
  <c r="H62" i="9"/>
  <c r="G62" i="9"/>
  <c r="E62" i="9" s="1"/>
  <c r="B62" i="9" s="1"/>
  <c r="F62" i="9"/>
  <c r="H61" i="9"/>
  <c r="G61" i="9"/>
  <c r="F61" i="9"/>
  <c r="H60" i="9"/>
  <c r="G60" i="9"/>
  <c r="F60" i="9"/>
  <c r="E60" i="9"/>
  <c r="B60" i="9" s="1"/>
  <c r="H59" i="9"/>
  <c r="G59" i="9"/>
  <c r="F59" i="9"/>
  <c r="E59" i="9"/>
  <c r="H58" i="9"/>
  <c r="G58" i="9"/>
  <c r="E58" i="9" s="1"/>
  <c r="F58" i="9"/>
  <c r="H57" i="9"/>
  <c r="G57" i="9"/>
  <c r="F57" i="9"/>
  <c r="H56" i="9"/>
  <c r="G56" i="9"/>
  <c r="F56" i="9"/>
  <c r="E56" i="9"/>
  <c r="B56" i="9" s="1"/>
  <c r="H55" i="9"/>
  <c r="G55" i="9"/>
  <c r="F55" i="9"/>
  <c r="E55" i="9"/>
  <c r="H54" i="9"/>
  <c r="G54" i="9"/>
  <c r="E54" i="9" s="1"/>
  <c r="F54" i="9"/>
  <c r="H53" i="9"/>
  <c r="G53" i="9"/>
  <c r="F53" i="9"/>
  <c r="H52" i="9"/>
  <c r="G52" i="9"/>
  <c r="F52" i="9"/>
  <c r="E52" i="9"/>
  <c r="B52" i="9" s="1"/>
  <c r="H51" i="9"/>
  <c r="G51" i="9"/>
  <c r="F51" i="9"/>
  <c r="E51" i="9"/>
  <c r="H50" i="9"/>
  <c r="G50" i="9"/>
  <c r="E50" i="9" s="1"/>
  <c r="F50" i="9"/>
  <c r="H49" i="9"/>
  <c r="G49" i="9"/>
  <c r="F49" i="9"/>
  <c r="H48" i="9"/>
  <c r="G48" i="9"/>
  <c r="F48" i="9"/>
  <c r="E48" i="9"/>
  <c r="B48" i="9" s="1"/>
  <c r="H47" i="9"/>
  <c r="G47" i="9"/>
  <c r="F47" i="9"/>
  <c r="E47" i="9"/>
  <c r="H46" i="9"/>
  <c r="G46" i="9"/>
  <c r="E46" i="9" s="1"/>
  <c r="B46" i="9" s="1"/>
  <c r="F46" i="9"/>
  <c r="H45" i="9"/>
  <c r="G45" i="9"/>
  <c r="F45" i="9"/>
  <c r="H44" i="9"/>
  <c r="G44" i="9"/>
  <c r="F44" i="9"/>
  <c r="E44" i="9"/>
  <c r="B44" i="9" s="1"/>
  <c r="H43" i="9"/>
  <c r="G43" i="9"/>
  <c r="F43" i="9"/>
  <c r="E43" i="9"/>
  <c r="H42" i="9"/>
  <c r="G42" i="9"/>
  <c r="E42" i="9" s="1"/>
  <c r="F42" i="9"/>
  <c r="H41" i="9"/>
  <c r="G41" i="9"/>
  <c r="F41" i="9"/>
  <c r="H40" i="9"/>
  <c r="G40" i="9"/>
  <c r="F40" i="9"/>
  <c r="E40" i="9"/>
  <c r="B40" i="9" s="1"/>
  <c r="H39" i="9"/>
  <c r="G39" i="9"/>
  <c r="F39" i="9"/>
  <c r="E39" i="9"/>
  <c r="H38" i="9"/>
  <c r="G38" i="9"/>
  <c r="E38" i="9" s="1"/>
  <c r="F38" i="9"/>
  <c r="H37" i="9"/>
  <c r="G37" i="9"/>
  <c r="F37" i="9"/>
  <c r="H36" i="9"/>
  <c r="G36" i="9"/>
  <c r="F36" i="9"/>
  <c r="E36" i="9"/>
  <c r="B36" i="9" s="1"/>
  <c r="H35" i="9"/>
  <c r="G35" i="9"/>
  <c r="F35" i="9"/>
  <c r="E35" i="9"/>
  <c r="H34" i="9"/>
  <c r="G34" i="9"/>
  <c r="E34" i="9" s="1"/>
  <c r="F34" i="9"/>
  <c r="H33" i="9"/>
  <c r="G33" i="9"/>
  <c r="F33" i="9"/>
  <c r="H32" i="9"/>
  <c r="G32" i="9"/>
  <c r="E32" i="9" s="1"/>
  <c r="B32" i="9" s="1"/>
  <c r="F32" i="9"/>
  <c r="H31" i="9"/>
  <c r="G31" i="9"/>
  <c r="F31" i="9"/>
  <c r="E31" i="9"/>
  <c r="H30" i="9"/>
  <c r="G30" i="9"/>
  <c r="E30" i="9" s="1"/>
  <c r="B30" i="9" s="1"/>
  <c r="F30" i="9"/>
  <c r="H29" i="9"/>
  <c r="G29" i="9"/>
  <c r="F29" i="9"/>
  <c r="H28" i="9"/>
  <c r="G28" i="9"/>
  <c r="F28" i="9"/>
  <c r="E28" i="9"/>
  <c r="B28" i="9" s="1"/>
  <c r="H27" i="9"/>
  <c r="G27" i="9"/>
  <c r="F27" i="9"/>
  <c r="H26" i="9"/>
  <c r="G26" i="9"/>
  <c r="E26" i="9" s="1"/>
  <c r="F26" i="9"/>
  <c r="H25" i="9"/>
  <c r="G25" i="9"/>
  <c r="F25" i="9"/>
  <c r="H24" i="9"/>
  <c r="G24" i="9"/>
  <c r="F24" i="9"/>
  <c r="E24" i="9"/>
  <c r="B24" i="9" s="1"/>
  <c r="H23" i="9"/>
  <c r="E23" i="9" s="1"/>
  <c r="G23" i="9"/>
  <c r="F23" i="9"/>
  <c r="H22" i="9"/>
  <c r="G22" i="9"/>
  <c r="E22" i="9" s="1"/>
  <c r="F22" i="9"/>
  <c r="F21" i="9"/>
  <c r="F4" i="9"/>
  <c r="O3" i="9"/>
  <c r="I3" i="9"/>
  <c r="H3" i="9"/>
  <c r="G3" i="9"/>
  <c r="D101" i="8"/>
  <c r="C1576" i="1" s="1"/>
  <c r="H1576" i="1" s="1"/>
  <c r="D95" i="8"/>
  <c r="C1570" i="1" s="1"/>
  <c r="D90" i="8"/>
  <c r="C1565" i="1" s="1"/>
  <c r="D85" i="8"/>
  <c r="C1560" i="1" s="1"/>
  <c r="D80" i="8"/>
  <c r="C1555" i="1" s="1"/>
  <c r="D75" i="8"/>
  <c r="C1550" i="1" s="1"/>
  <c r="D70" i="8"/>
  <c r="C1545" i="1" s="1"/>
  <c r="D65" i="8"/>
  <c r="C1540" i="1" s="1"/>
  <c r="H1540" i="1" s="1"/>
  <c r="D60" i="8"/>
  <c r="C1535" i="1" s="1"/>
  <c r="D55" i="8"/>
  <c r="C1530" i="1" s="1"/>
  <c r="D50" i="8"/>
  <c r="D44" i="8"/>
  <c r="C1519" i="1" s="1"/>
  <c r="H1519" i="1" s="1"/>
  <c r="D36" i="8"/>
  <c r="D26" i="8"/>
  <c r="C1501" i="1" s="1"/>
  <c r="D24" i="8"/>
  <c r="C1499" i="1" s="1"/>
  <c r="D18" i="8"/>
  <c r="D8" i="8"/>
  <c r="C1483" i="1" s="1"/>
  <c r="H1483" i="1" s="1"/>
  <c r="E44" i="7"/>
  <c r="D1475" i="1" s="1"/>
  <c r="D44" i="7"/>
  <c r="C1475" i="1" s="1"/>
  <c r="E39" i="7"/>
  <c r="D1470" i="1" s="1"/>
  <c r="D39" i="7"/>
  <c r="C1470" i="1" s="1"/>
  <c r="H1470" i="1" s="1"/>
  <c r="E38" i="7"/>
  <c r="D1469" i="1" s="1"/>
  <c r="D38" i="7"/>
  <c r="C1469" i="1" s="1"/>
  <c r="E30" i="7"/>
  <c r="D1461" i="1" s="1"/>
  <c r="D30" i="7"/>
  <c r="C1461" i="1" s="1"/>
  <c r="E23" i="7"/>
  <c r="D23" i="7"/>
  <c r="E14" i="7"/>
  <c r="D1445" i="1" s="1"/>
  <c r="D14" i="7"/>
  <c r="E7" i="7"/>
  <c r="D7" i="7"/>
  <c r="E6" i="7"/>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50" i="5" s="1"/>
  <c r="F249" i="5"/>
  <c r="F248" i="5"/>
  <c r="F247" i="5"/>
  <c r="E246" i="5"/>
  <c r="D246" i="5"/>
  <c r="D245" i="5"/>
  <c r="F244" i="5"/>
  <c r="F243" i="5"/>
  <c r="F242" i="5"/>
  <c r="E242" i="5"/>
  <c r="D242" i="5"/>
  <c r="F241" i="5"/>
  <c r="F240" i="5"/>
  <c r="F239" i="5"/>
  <c r="E239" i="5"/>
  <c r="D239" i="5"/>
  <c r="D238" i="5" s="1"/>
  <c r="F238"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D190" i="5" s="1"/>
  <c r="E190" i="5"/>
  <c r="H310" i="9" s="1"/>
  <c r="F189" i="5"/>
  <c r="F188" i="5"/>
  <c r="F187" i="5"/>
  <c r="F186" i="5"/>
  <c r="F185" i="5"/>
  <c r="F184" i="5"/>
  <c r="F183" i="5"/>
  <c r="F182" i="5"/>
  <c r="F181" i="5"/>
  <c r="F180" i="5"/>
  <c r="E180" i="5"/>
  <c r="E177" i="5" s="1"/>
  <c r="D180" i="5"/>
  <c r="F179" i="5"/>
  <c r="F178" i="5"/>
  <c r="F177" i="5"/>
  <c r="D177" i="5"/>
  <c r="E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46" i="5"/>
  <c r="F146" i="5" s="1"/>
  <c r="F145" i="5"/>
  <c r="F144" i="5"/>
  <c r="F143" i="5"/>
  <c r="F142" i="5"/>
  <c r="E142" i="5"/>
  <c r="D142" i="5"/>
  <c r="F141" i="5"/>
  <c r="F140" i="5"/>
  <c r="F139" i="5"/>
  <c r="F138" i="5"/>
  <c r="F137" i="5"/>
  <c r="F136" i="5"/>
  <c r="E135" i="5"/>
  <c r="E134" i="5" s="1"/>
  <c r="D135"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F86" i="5"/>
  <c r="F85" i="5"/>
  <c r="F84" i="5"/>
  <c r="F83" i="5"/>
  <c r="F82" i="5"/>
  <c r="F81" i="5"/>
  <c r="F80" i="5"/>
  <c r="E79" i="5"/>
  <c r="E78" i="5" s="1"/>
  <c r="D79"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44" i="4"/>
  <c r="F644" i="4" s="1"/>
  <c r="D643"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F417" i="4"/>
  <c r="E417" i="4"/>
  <c r="D417" i="4"/>
  <c r="F416" i="4"/>
  <c r="E416" i="4"/>
  <c r="E643" i="4" s="1"/>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F259" i="4"/>
  <c r="E259" i="4"/>
  <c r="D259" i="4"/>
  <c r="F258" i="4"/>
  <c r="F257" i="4"/>
  <c r="F256" i="4"/>
  <c r="F255" i="4"/>
  <c r="F254" i="4"/>
  <c r="F253" i="4"/>
  <c r="E253" i="4"/>
  <c r="D253" i="4"/>
  <c r="E252" i="4"/>
  <c r="F252" i="4" s="1"/>
  <c r="D252" i="4"/>
  <c r="F251" i="4"/>
  <c r="F250" i="4"/>
  <c r="F249" i="4"/>
  <c r="F248" i="4"/>
  <c r="E247" i="4"/>
  <c r="D247" i="4"/>
  <c r="F247" i="4" s="1"/>
  <c r="F246" i="4"/>
  <c r="F245" i="4"/>
  <c r="F244" i="4"/>
  <c r="E244" i="4"/>
  <c r="E224" i="4" s="1"/>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E163" i="4" s="1"/>
  <c r="D169" i="4"/>
  <c r="F169" i="4" s="1"/>
  <c r="F168" i="4"/>
  <c r="F167" i="4"/>
  <c r="F166" i="4"/>
  <c r="F165" i="4"/>
  <c r="E164" i="4"/>
  <c r="D164" i="4"/>
  <c r="F164" i="4" s="1"/>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F140" i="4" s="1"/>
  <c r="E139" i="4"/>
  <c r="F138" i="4"/>
  <c r="F137" i="4"/>
  <c r="F136" i="4"/>
  <c r="F135" i="4"/>
  <c r="E134" i="4"/>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E50" i="4" s="1"/>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451" i="1"/>
  <c r="G1451" i="1"/>
  <c r="D1451" i="1"/>
  <c r="J1451" i="1" s="1"/>
  <c r="C1451" i="1"/>
  <c r="D1450" i="1"/>
  <c r="C1450" i="1"/>
  <c r="H1449" i="1"/>
  <c r="G1449" i="1"/>
  <c r="D1449" i="1"/>
  <c r="J1449" i="1" s="1"/>
  <c r="C1449" i="1"/>
  <c r="D1448" i="1"/>
  <c r="C1448" i="1"/>
  <c r="J1447" i="1"/>
  <c r="G1447" i="1"/>
  <c r="D1447" i="1"/>
  <c r="C1447" i="1"/>
  <c r="H1447" i="1" s="1"/>
  <c r="D1446" i="1"/>
  <c r="C1446" i="1"/>
  <c r="J1445" i="1"/>
  <c r="C1445" i="1"/>
  <c r="H1444" i="1"/>
  <c r="G1444" i="1"/>
  <c r="D1444" i="1"/>
  <c r="J1444" i="1" s="1"/>
  <c r="C1444" i="1"/>
  <c r="J1443" i="1"/>
  <c r="D1443" i="1"/>
  <c r="C1443" i="1"/>
  <c r="H1442" i="1"/>
  <c r="G1442" i="1"/>
  <c r="D1442" i="1"/>
  <c r="J1442" i="1" s="1"/>
  <c r="C1442" i="1"/>
  <c r="J1441" i="1"/>
  <c r="D1441" i="1"/>
  <c r="C1441" i="1"/>
  <c r="H1440" i="1"/>
  <c r="G1440" i="1"/>
  <c r="D1440" i="1"/>
  <c r="J1440" i="1" s="1"/>
  <c r="C1440" i="1"/>
  <c r="J1439" i="1"/>
  <c r="D1439" i="1"/>
  <c r="C1439" i="1"/>
  <c r="D1438" i="1"/>
  <c r="C1438"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D1411" i="1"/>
  <c r="C1411" i="1"/>
  <c r="D1410" i="1"/>
  <c r="C1410"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C1222" i="1"/>
  <c r="D1221" i="1"/>
  <c r="C1221" i="1"/>
  <c r="D1220" i="1"/>
  <c r="C1220" i="1"/>
  <c r="D1219" i="1"/>
  <c r="C1219" i="1"/>
  <c r="D1218" i="1"/>
  <c r="C1218" i="1"/>
  <c r="D1217" i="1"/>
  <c r="C1217" i="1"/>
  <c r="D1216" i="1"/>
  <c r="C1216" i="1"/>
  <c r="D1215" i="1"/>
  <c r="C1215" i="1"/>
  <c r="D1213" i="1"/>
  <c r="C1213" i="1"/>
  <c r="D1212" i="1"/>
  <c r="C1212" i="1"/>
  <c r="D1211" i="1"/>
  <c r="C1211" i="1"/>
  <c r="D1210" i="1"/>
  <c r="G1210" i="1" s="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H898" i="1"/>
  <c r="D898" i="1"/>
  <c r="C898" i="1"/>
  <c r="H897" i="1"/>
  <c r="D897" i="1"/>
  <c r="C897" i="1"/>
  <c r="D896" i="1"/>
  <c r="C896" i="1"/>
  <c r="D895" i="1"/>
  <c r="C895" i="1"/>
  <c r="H894" i="1"/>
  <c r="D894" i="1"/>
  <c r="C894" i="1"/>
  <c r="H893" i="1"/>
  <c r="D893" i="1"/>
  <c r="C893" i="1"/>
  <c r="D892" i="1"/>
  <c r="C892" i="1"/>
  <c r="D891" i="1"/>
  <c r="C891" i="1"/>
  <c r="H890" i="1"/>
  <c r="D890" i="1"/>
  <c r="C890" i="1"/>
  <c r="H889" i="1"/>
  <c r="D889" i="1"/>
  <c r="C889" i="1"/>
  <c r="D888" i="1"/>
  <c r="C888" i="1"/>
  <c r="D887" i="1"/>
  <c r="C887" i="1"/>
  <c r="H886" i="1"/>
  <c r="D886" i="1"/>
  <c r="C886" i="1"/>
  <c r="H885" i="1"/>
  <c r="D885" i="1"/>
  <c r="C885" i="1"/>
  <c r="D884" i="1"/>
  <c r="C884" i="1"/>
  <c r="D883" i="1"/>
  <c r="C883" i="1"/>
  <c r="H882" i="1"/>
  <c r="D882" i="1"/>
  <c r="C882" i="1"/>
  <c r="G882" i="1" s="1"/>
  <c r="D881" i="1"/>
  <c r="H881" i="1" s="1"/>
  <c r="C881" i="1"/>
  <c r="D880" i="1"/>
  <c r="C880" i="1"/>
  <c r="D879" i="1"/>
  <c r="C879" i="1"/>
  <c r="H878" i="1"/>
  <c r="D878" i="1"/>
  <c r="C878" i="1"/>
  <c r="G878" i="1" s="1"/>
  <c r="D877" i="1"/>
  <c r="H877" i="1" s="1"/>
  <c r="C877" i="1"/>
  <c r="D876" i="1"/>
  <c r="C876" i="1"/>
  <c r="D875" i="1"/>
  <c r="C875" i="1"/>
  <c r="H874" i="1"/>
  <c r="D874" i="1"/>
  <c r="C874" i="1"/>
  <c r="G874" i="1" s="1"/>
  <c r="D873" i="1"/>
  <c r="H873" i="1" s="1"/>
  <c r="C873" i="1"/>
  <c r="D872" i="1"/>
  <c r="C872" i="1"/>
  <c r="D871" i="1"/>
  <c r="C871" i="1"/>
  <c r="H870" i="1"/>
  <c r="D870" i="1"/>
  <c r="C870" i="1"/>
  <c r="G870" i="1" s="1"/>
  <c r="D869" i="1"/>
  <c r="H869" i="1" s="1"/>
  <c r="C869" i="1"/>
  <c r="D868" i="1"/>
  <c r="C868" i="1"/>
  <c r="D867" i="1"/>
  <c r="C867" i="1"/>
  <c r="H866" i="1"/>
  <c r="D866" i="1"/>
  <c r="C866" i="1"/>
  <c r="G866" i="1" s="1"/>
  <c r="D865" i="1"/>
  <c r="H865" i="1" s="1"/>
  <c r="C865" i="1"/>
  <c r="D864" i="1"/>
  <c r="C864" i="1"/>
  <c r="D863" i="1"/>
  <c r="C863" i="1"/>
  <c r="H862" i="1"/>
  <c r="D862" i="1"/>
  <c r="C862" i="1"/>
  <c r="G862" i="1" s="1"/>
  <c r="D861" i="1"/>
  <c r="H861" i="1" s="1"/>
  <c r="C861" i="1"/>
  <c r="D860" i="1"/>
  <c r="C860" i="1"/>
  <c r="D859" i="1"/>
  <c r="C859" i="1"/>
  <c r="D858" i="1"/>
  <c r="C858" i="1"/>
  <c r="G858" i="1" s="1"/>
  <c r="H857" i="1"/>
  <c r="D857" i="1"/>
  <c r="C857" i="1"/>
  <c r="G857" i="1" s="1"/>
  <c r="D856" i="1"/>
  <c r="H856" i="1" s="1"/>
  <c r="C856" i="1"/>
  <c r="H855" i="1"/>
  <c r="D855" i="1"/>
  <c r="C855" i="1"/>
  <c r="G855" i="1" s="1"/>
  <c r="D854" i="1"/>
  <c r="C854" i="1"/>
  <c r="H854" i="1" s="1"/>
  <c r="D853" i="1"/>
  <c r="C853" i="1"/>
  <c r="D852" i="1"/>
  <c r="H852" i="1" s="1"/>
  <c r="C852" i="1"/>
  <c r="H851" i="1"/>
  <c r="D851" i="1"/>
  <c r="C851" i="1"/>
  <c r="G851" i="1" s="1"/>
  <c r="D850" i="1"/>
  <c r="C850" i="1"/>
  <c r="H850" i="1" s="1"/>
  <c r="D849" i="1"/>
  <c r="C849" i="1"/>
  <c r="D848" i="1"/>
  <c r="H848" i="1" s="1"/>
  <c r="C848" i="1"/>
  <c r="H847" i="1"/>
  <c r="D847" i="1"/>
  <c r="C847" i="1"/>
  <c r="G847" i="1" s="1"/>
  <c r="D846" i="1"/>
  <c r="C846" i="1"/>
  <c r="D845" i="1"/>
  <c r="C845" i="1"/>
  <c r="D844" i="1"/>
  <c r="H844" i="1" s="1"/>
  <c r="C844" i="1"/>
  <c r="H843" i="1"/>
  <c r="D843" i="1"/>
  <c r="C843" i="1"/>
  <c r="G843" i="1" s="1"/>
  <c r="D842" i="1"/>
  <c r="C842" i="1"/>
  <c r="H842" i="1" s="1"/>
  <c r="D841" i="1"/>
  <c r="C841" i="1"/>
  <c r="D840" i="1"/>
  <c r="H840" i="1" s="1"/>
  <c r="C840" i="1"/>
  <c r="H839" i="1"/>
  <c r="D839" i="1"/>
  <c r="C839" i="1"/>
  <c r="G839" i="1" s="1"/>
  <c r="D838" i="1"/>
  <c r="C838" i="1"/>
  <c r="H838" i="1" s="1"/>
  <c r="D837" i="1"/>
  <c r="C837" i="1"/>
  <c r="D836" i="1"/>
  <c r="H836" i="1" s="1"/>
  <c r="C836" i="1"/>
  <c r="H835" i="1"/>
  <c r="D835" i="1"/>
  <c r="C835" i="1"/>
  <c r="G835" i="1" s="1"/>
  <c r="D834" i="1"/>
  <c r="C834" i="1"/>
  <c r="H834" i="1" s="1"/>
  <c r="D833" i="1"/>
  <c r="C833" i="1"/>
  <c r="D832" i="1"/>
  <c r="H832" i="1" s="1"/>
  <c r="C832" i="1"/>
  <c r="H831" i="1"/>
  <c r="D831" i="1"/>
  <c r="C831" i="1"/>
  <c r="G831" i="1" s="1"/>
  <c r="D830" i="1"/>
  <c r="C830" i="1"/>
  <c r="D829" i="1"/>
  <c r="C829" i="1"/>
  <c r="D828" i="1"/>
  <c r="H828" i="1" s="1"/>
  <c r="C828" i="1"/>
  <c r="H827" i="1"/>
  <c r="D827" i="1"/>
  <c r="C827" i="1"/>
  <c r="G827" i="1" s="1"/>
  <c r="D826" i="1"/>
  <c r="C826" i="1"/>
  <c r="H826" i="1" s="1"/>
  <c r="D825" i="1"/>
  <c r="C825" i="1"/>
  <c r="D824" i="1"/>
  <c r="H824" i="1" s="1"/>
  <c r="C824" i="1"/>
  <c r="H823" i="1"/>
  <c r="D823" i="1"/>
  <c r="C823" i="1"/>
  <c r="G823" i="1" s="1"/>
  <c r="D822" i="1"/>
  <c r="C822" i="1"/>
  <c r="H822" i="1" s="1"/>
  <c r="D821" i="1"/>
  <c r="C821" i="1"/>
  <c r="D820" i="1"/>
  <c r="H820" i="1" s="1"/>
  <c r="C820" i="1"/>
  <c r="H819" i="1"/>
  <c r="D819" i="1"/>
  <c r="C819" i="1"/>
  <c r="G819" i="1" s="1"/>
  <c r="D818" i="1"/>
  <c r="C818" i="1"/>
  <c r="H818" i="1" s="1"/>
  <c r="D817" i="1"/>
  <c r="C817" i="1"/>
  <c r="D816" i="1"/>
  <c r="H816" i="1" s="1"/>
  <c r="C816" i="1"/>
  <c r="H815" i="1"/>
  <c r="D815" i="1"/>
  <c r="C815" i="1"/>
  <c r="G815" i="1" s="1"/>
  <c r="D814" i="1"/>
  <c r="C814" i="1"/>
  <c r="D813" i="1"/>
  <c r="C813" i="1"/>
  <c r="D812" i="1"/>
  <c r="H812" i="1" s="1"/>
  <c r="C812" i="1"/>
  <c r="H811" i="1"/>
  <c r="D811" i="1"/>
  <c r="C811" i="1"/>
  <c r="G811" i="1" s="1"/>
  <c r="D810" i="1"/>
  <c r="C810" i="1"/>
  <c r="H810" i="1" s="1"/>
  <c r="D809" i="1"/>
  <c r="C809" i="1"/>
  <c r="D808" i="1"/>
  <c r="H808" i="1" s="1"/>
  <c r="C808" i="1"/>
  <c r="H807" i="1"/>
  <c r="D807" i="1"/>
  <c r="C807" i="1"/>
  <c r="G807" i="1" s="1"/>
  <c r="D806" i="1"/>
  <c r="C806" i="1"/>
  <c r="H806" i="1" s="1"/>
  <c r="D805" i="1"/>
  <c r="C805" i="1"/>
  <c r="D804" i="1"/>
  <c r="H804" i="1" s="1"/>
  <c r="C804" i="1"/>
  <c r="H803" i="1"/>
  <c r="D803" i="1"/>
  <c r="C803" i="1"/>
  <c r="G803" i="1" s="1"/>
  <c r="D802" i="1"/>
  <c r="C802" i="1"/>
  <c r="H802" i="1" s="1"/>
  <c r="D801" i="1"/>
  <c r="C801" i="1"/>
  <c r="D800" i="1"/>
  <c r="H800" i="1" s="1"/>
  <c r="C800" i="1"/>
  <c r="H799" i="1"/>
  <c r="D799" i="1"/>
  <c r="C799" i="1"/>
  <c r="G799" i="1" s="1"/>
  <c r="D798" i="1"/>
  <c r="C798" i="1"/>
  <c r="D797" i="1"/>
  <c r="C797" i="1"/>
  <c r="D796" i="1"/>
  <c r="H796" i="1" s="1"/>
  <c r="C796" i="1"/>
  <c r="H795" i="1"/>
  <c r="D795" i="1"/>
  <c r="C795" i="1"/>
  <c r="G795" i="1" s="1"/>
  <c r="D794" i="1"/>
  <c r="C794" i="1"/>
  <c r="H794" i="1" s="1"/>
  <c r="D793" i="1"/>
  <c r="C793" i="1"/>
  <c r="D792" i="1"/>
  <c r="H792" i="1" s="1"/>
  <c r="C792" i="1"/>
  <c r="H791" i="1"/>
  <c r="D791" i="1"/>
  <c r="C791" i="1"/>
  <c r="G791" i="1" s="1"/>
  <c r="D790" i="1"/>
  <c r="C790" i="1"/>
  <c r="H790" i="1" s="1"/>
  <c r="D789" i="1"/>
  <c r="C789" i="1"/>
  <c r="D788" i="1"/>
  <c r="H788" i="1" s="1"/>
  <c r="C788" i="1"/>
  <c r="H787" i="1"/>
  <c r="D787" i="1"/>
  <c r="C787" i="1"/>
  <c r="G787" i="1" s="1"/>
  <c r="D786" i="1"/>
  <c r="C786" i="1"/>
  <c r="H786" i="1" s="1"/>
  <c r="D785" i="1"/>
  <c r="C785" i="1"/>
  <c r="D784" i="1"/>
  <c r="H784" i="1" s="1"/>
  <c r="C784" i="1"/>
  <c r="H783" i="1"/>
  <c r="D783" i="1"/>
  <c r="C783" i="1"/>
  <c r="G783" i="1" s="1"/>
  <c r="D782" i="1"/>
  <c r="C782" i="1"/>
  <c r="D781" i="1"/>
  <c r="C781" i="1"/>
  <c r="D780" i="1"/>
  <c r="H780" i="1" s="1"/>
  <c r="C780" i="1"/>
  <c r="H779" i="1"/>
  <c r="D779" i="1"/>
  <c r="C779" i="1"/>
  <c r="G779" i="1" s="1"/>
  <c r="D778" i="1"/>
  <c r="C778" i="1"/>
  <c r="H778" i="1" s="1"/>
  <c r="D777" i="1"/>
  <c r="C777" i="1"/>
  <c r="D776" i="1"/>
  <c r="H776" i="1" s="1"/>
  <c r="C776" i="1"/>
  <c r="H775" i="1"/>
  <c r="D775" i="1"/>
  <c r="C775" i="1"/>
  <c r="G775" i="1" s="1"/>
  <c r="D774" i="1"/>
  <c r="C774" i="1"/>
  <c r="H774" i="1" s="1"/>
  <c r="D773" i="1"/>
  <c r="C773" i="1"/>
  <c r="D772" i="1"/>
  <c r="H772" i="1" s="1"/>
  <c r="C772" i="1"/>
  <c r="H771" i="1"/>
  <c r="D771" i="1"/>
  <c r="C771" i="1"/>
  <c r="G771" i="1" s="1"/>
  <c r="D770" i="1"/>
  <c r="C770" i="1"/>
  <c r="H770" i="1" s="1"/>
  <c r="D769" i="1"/>
  <c r="C769" i="1"/>
  <c r="D768" i="1"/>
  <c r="H768" i="1" s="1"/>
  <c r="C768" i="1"/>
  <c r="H767" i="1"/>
  <c r="D767" i="1"/>
  <c r="C767" i="1"/>
  <c r="G767" i="1" s="1"/>
  <c r="D766" i="1"/>
  <c r="C766" i="1"/>
  <c r="D765" i="1"/>
  <c r="C765" i="1"/>
  <c r="D764" i="1"/>
  <c r="H764" i="1" s="1"/>
  <c r="C764" i="1"/>
  <c r="H763" i="1"/>
  <c r="D763" i="1"/>
  <c r="C763" i="1"/>
  <c r="G763" i="1" s="1"/>
  <c r="D762" i="1"/>
  <c r="C762" i="1"/>
  <c r="H762" i="1" s="1"/>
  <c r="D761" i="1"/>
  <c r="C761" i="1"/>
  <c r="D760" i="1"/>
  <c r="H760" i="1" s="1"/>
  <c r="C760" i="1"/>
  <c r="H759" i="1"/>
  <c r="D759" i="1"/>
  <c r="C759" i="1"/>
  <c r="G759" i="1" s="1"/>
  <c r="D758" i="1"/>
  <c r="C758" i="1"/>
  <c r="H758" i="1" s="1"/>
  <c r="D757" i="1"/>
  <c r="C757" i="1"/>
  <c r="D756" i="1"/>
  <c r="H756" i="1" s="1"/>
  <c r="C756" i="1"/>
  <c r="H755" i="1"/>
  <c r="D755" i="1"/>
  <c r="C755" i="1"/>
  <c r="G755" i="1" s="1"/>
  <c r="D754" i="1"/>
  <c r="C754" i="1"/>
  <c r="H754" i="1" s="1"/>
  <c r="D753" i="1"/>
  <c r="C753" i="1"/>
  <c r="D752" i="1"/>
  <c r="H752" i="1" s="1"/>
  <c r="C752" i="1"/>
  <c r="H751" i="1"/>
  <c r="D751" i="1"/>
  <c r="C751" i="1"/>
  <c r="G751" i="1" s="1"/>
  <c r="D750" i="1"/>
  <c r="C750" i="1"/>
  <c r="D749" i="1"/>
  <c r="C749" i="1"/>
  <c r="D748" i="1"/>
  <c r="H748" i="1" s="1"/>
  <c r="C748" i="1"/>
  <c r="H747" i="1"/>
  <c r="D747" i="1"/>
  <c r="C747" i="1"/>
  <c r="G747" i="1" s="1"/>
  <c r="D746" i="1"/>
  <c r="C746" i="1"/>
  <c r="H746" i="1" s="1"/>
  <c r="D745" i="1"/>
  <c r="C745" i="1"/>
  <c r="D744" i="1"/>
  <c r="H744" i="1" s="1"/>
  <c r="C744" i="1"/>
  <c r="H743" i="1"/>
  <c r="D743" i="1"/>
  <c r="C743" i="1"/>
  <c r="G743" i="1" s="1"/>
  <c r="D742" i="1"/>
  <c r="C742" i="1"/>
  <c r="H742" i="1" s="1"/>
  <c r="D741" i="1"/>
  <c r="C741" i="1"/>
  <c r="D740" i="1"/>
  <c r="H740" i="1" s="1"/>
  <c r="C740" i="1"/>
  <c r="H739" i="1"/>
  <c r="D739" i="1"/>
  <c r="C739" i="1"/>
  <c r="G739" i="1" s="1"/>
  <c r="D738" i="1"/>
  <c r="C738" i="1"/>
  <c r="H738" i="1" s="1"/>
  <c r="D737" i="1"/>
  <c r="C737" i="1"/>
  <c r="D736" i="1"/>
  <c r="H736" i="1" s="1"/>
  <c r="C736" i="1"/>
  <c r="H735" i="1"/>
  <c r="D735" i="1"/>
  <c r="C735" i="1"/>
  <c r="G735" i="1" s="1"/>
  <c r="D734" i="1"/>
  <c r="C734" i="1"/>
  <c r="D733" i="1"/>
  <c r="C733" i="1"/>
  <c r="D732" i="1"/>
  <c r="H732" i="1" s="1"/>
  <c r="C732" i="1"/>
  <c r="H731" i="1"/>
  <c r="D731" i="1"/>
  <c r="C731" i="1"/>
  <c r="G731" i="1" s="1"/>
  <c r="D730" i="1"/>
  <c r="C730" i="1"/>
  <c r="H730" i="1" s="1"/>
  <c r="D729" i="1"/>
  <c r="C729" i="1"/>
  <c r="D728" i="1"/>
  <c r="H728" i="1" s="1"/>
  <c r="C728" i="1"/>
  <c r="H727" i="1"/>
  <c r="D727" i="1"/>
  <c r="C727" i="1"/>
  <c r="G727" i="1" s="1"/>
  <c r="D726" i="1"/>
  <c r="C726" i="1"/>
  <c r="H726" i="1" s="1"/>
  <c r="D725" i="1"/>
  <c r="C725" i="1"/>
  <c r="D724" i="1"/>
  <c r="H724" i="1" s="1"/>
  <c r="C724" i="1"/>
  <c r="H723" i="1"/>
  <c r="D723" i="1"/>
  <c r="C723" i="1"/>
  <c r="G723" i="1" s="1"/>
  <c r="D722" i="1"/>
  <c r="C722" i="1"/>
  <c r="H722" i="1" s="1"/>
  <c r="D721" i="1"/>
  <c r="C721" i="1"/>
  <c r="D720" i="1"/>
  <c r="H720" i="1" s="1"/>
  <c r="C720" i="1"/>
  <c r="H719" i="1"/>
  <c r="D719" i="1"/>
  <c r="G719" i="1" s="1"/>
  <c r="C719" i="1"/>
  <c r="H718" i="1"/>
  <c r="D718" i="1"/>
  <c r="G718" i="1" s="1"/>
  <c r="C718" i="1"/>
  <c r="H717" i="1"/>
  <c r="D717" i="1"/>
  <c r="G717" i="1" s="1"/>
  <c r="C717" i="1"/>
  <c r="H716" i="1"/>
  <c r="D716" i="1"/>
  <c r="G716" i="1" s="1"/>
  <c r="C716" i="1"/>
  <c r="H715" i="1"/>
  <c r="D715" i="1"/>
  <c r="G715" i="1" s="1"/>
  <c r="C715" i="1"/>
  <c r="H714" i="1"/>
  <c r="D714" i="1"/>
  <c r="G714" i="1" s="1"/>
  <c r="C714" i="1"/>
  <c r="H713" i="1"/>
  <c r="D713" i="1"/>
  <c r="G713" i="1" s="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G649" i="1" s="1"/>
  <c r="H648" i="1"/>
  <c r="D648" i="1"/>
  <c r="C648" i="1"/>
  <c r="G648" i="1" s="1"/>
  <c r="D647" i="1"/>
  <c r="H647" i="1" s="1"/>
  <c r="C647" i="1"/>
  <c r="H646" i="1"/>
  <c r="D646" i="1"/>
  <c r="C646" i="1"/>
  <c r="G646" i="1" s="1"/>
  <c r="H645" i="1"/>
  <c r="D645" i="1"/>
  <c r="C645" i="1"/>
  <c r="G645" i="1" s="1"/>
  <c r="H644" i="1"/>
  <c r="D644" i="1"/>
  <c r="C644" i="1"/>
  <c r="G644" i="1" s="1"/>
  <c r="H643" i="1"/>
  <c r="D643" i="1"/>
  <c r="C643" i="1"/>
  <c r="G643" i="1" s="1"/>
  <c r="H642" i="1"/>
  <c r="D642" i="1"/>
  <c r="C642" i="1"/>
  <c r="G642" i="1" s="1"/>
  <c r="H641" i="1"/>
  <c r="D641" i="1"/>
  <c r="C641" i="1"/>
  <c r="G641" i="1" s="1"/>
  <c r="H638" i="1"/>
  <c r="D638" i="1"/>
  <c r="C638" i="1"/>
  <c r="G638" i="1" s="1"/>
  <c r="H637" i="1"/>
  <c r="D637" i="1"/>
  <c r="C637" i="1"/>
  <c r="G637" i="1" s="1"/>
  <c r="H632" i="1"/>
  <c r="D632" i="1"/>
  <c r="C632" i="1"/>
  <c r="G632" i="1" s="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D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C587" i="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D509" i="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H478" i="1"/>
  <c r="D478" i="1"/>
  <c r="C478" i="1"/>
  <c r="G478" i="1" s="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D415" i="1"/>
  <c r="H413" i="1"/>
  <c r="D413" i="1"/>
  <c r="C413" i="1"/>
  <c r="G413" i="1" s="1"/>
  <c r="D412" i="1"/>
  <c r="H412" i="1" s="1"/>
  <c r="C412" i="1"/>
  <c r="H411" i="1"/>
  <c r="D411" i="1"/>
  <c r="C411" i="1"/>
  <c r="G411" i="1" s="1"/>
  <c r="D406" i="1"/>
  <c r="H406" i="1" s="1"/>
  <c r="C406" i="1"/>
  <c r="H405" i="1"/>
  <c r="D405" i="1"/>
  <c r="C405" i="1"/>
  <c r="G405" i="1" s="1"/>
  <c r="D404" i="1"/>
  <c r="H404" i="1" s="1"/>
  <c r="C404" i="1"/>
  <c r="H401" i="1"/>
  <c r="D401" i="1"/>
  <c r="C401" i="1"/>
  <c r="G401" i="1" s="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D383" i="1"/>
  <c r="C383" i="1"/>
  <c r="D382" i="1"/>
  <c r="C382" i="1"/>
  <c r="H381" i="1"/>
  <c r="D381" i="1"/>
  <c r="C381" i="1"/>
  <c r="G381" i="1" s="1"/>
  <c r="D380" i="1"/>
  <c r="H380" i="1" s="1"/>
  <c r="C380" i="1"/>
  <c r="D379" i="1"/>
  <c r="C379" i="1"/>
  <c r="D378" i="1"/>
  <c r="C378" i="1"/>
  <c r="H377" i="1"/>
  <c r="D377" i="1"/>
  <c r="C377" i="1"/>
  <c r="G377" i="1" s="1"/>
  <c r="D376" i="1"/>
  <c r="H376" i="1" s="1"/>
  <c r="C376" i="1"/>
  <c r="D375" i="1"/>
  <c r="C375" i="1"/>
  <c r="D374" i="1"/>
  <c r="C374" i="1"/>
  <c r="H373" i="1"/>
  <c r="D373" i="1"/>
  <c r="C373" i="1"/>
  <c r="G373" i="1" s="1"/>
  <c r="D372" i="1"/>
  <c r="H372" i="1" s="1"/>
  <c r="C372" i="1"/>
  <c r="D371" i="1"/>
  <c r="C371" i="1"/>
  <c r="D370" i="1"/>
  <c r="C370" i="1"/>
  <c r="H369" i="1"/>
  <c r="D369" i="1"/>
  <c r="C369" i="1"/>
  <c r="G369" i="1" s="1"/>
  <c r="D368" i="1"/>
  <c r="H368" i="1" s="1"/>
  <c r="C368" i="1"/>
  <c r="D367" i="1"/>
  <c r="C367" i="1"/>
  <c r="D366" i="1"/>
  <c r="C366" i="1"/>
  <c r="H365" i="1"/>
  <c r="D365" i="1"/>
  <c r="C365" i="1"/>
  <c r="G365" i="1" s="1"/>
  <c r="D364" i="1"/>
  <c r="H364" i="1" s="1"/>
  <c r="C364" i="1"/>
  <c r="D363" i="1"/>
  <c r="C363" i="1"/>
  <c r="D362" i="1"/>
  <c r="C362" i="1"/>
  <c r="H361" i="1"/>
  <c r="D361" i="1"/>
  <c r="C361" i="1"/>
  <c r="G361" i="1" s="1"/>
  <c r="D360" i="1"/>
  <c r="H360" i="1" s="1"/>
  <c r="C360" i="1"/>
  <c r="D359" i="1"/>
  <c r="C359" i="1"/>
  <c r="H357" i="1"/>
  <c r="D357" i="1"/>
  <c r="C357" i="1"/>
  <c r="G357" i="1" s="1"/>
  <c r="D356" i="1"/>
  <c r="H356" i="1" s="1"/>
  <c r="C356" i="1"/>
  <c r="D355" i="1"/>
  <c r="C355" i="1"/>
  <c r="D354" i="1"/>
  <c r="C354" i="1"/>
  <c r="H353" i="1"/>
  <c r="D353" i="1"/>
  <c r="C353" i="1"/>
  <c r="G353" i="1" s="1"/>
  <c r="D352" i="1"/>
  <c r="H352" i="1" s="1"/>
  <c r="C352" i="1"/>
  <c r="D351" i="1"/>
  <c r="C351" i="1"/>
  <c r="D350" i="1"/>
  <c r="C350" i="1"/>
  <c r="H349" i="1"/>
  <c r="D349" i="1"/>
  <c r="C349" i="1"/>
  <c r="G349" i="1" s="1"/>
  <c r="D348" i="1"/>
  <c r="H348" i="1" s="1"/>
  <c r="C348" i="1"/>
  <c r="D347" i="1"/>
  <c r="C347" i="1"/>
  <c r="D346" i="1"/>
  <c r="D344" i="1"/>
  <c r="H344" i="1" s="1"/>
  <c r="C344" i="1"/>
  <c r="D343" i="1"/>
  <c r="C343" i="1"/>
  <c r="D342" i="1"/>
  <c r="C342" i="1"/>
  <c r="H341" i="1"/>
  <c r="D341" i="1"/>
  <c r="C341" i="1"/>
  <c r="G341" i="1" s="1"/>
  <c r="D340" i="1"/>
  <c r="H340" i="1" s="1"/>
  <c r="C340" i="1"/>
  <c r="D339" i="1"/>
  <c r="C339" i="1"/>
  <c r="D338" i="1"/>
  <c r="C338" i="1"/>
  <c r="H337" i="1"/>
  <c r="D337" i="1"/>
  <c r="C337" i="1"/>
  <c r="G337" i="1" s="1"/>
  <c r="D336" i="1"/>
  <c r="H336" i="1" s="1"/>
  <c r="C336" i="1"/>
  <c r="D335" i="1"/>
  <c r="C335" i="1"/>
  <c r="D334" i="1"/>
  <c r="C334" i="1"/>
  <c r="H333" i="1"/>
  <c r="D333" i="1"/>
  <c r="C333" i="1"/>
  <c r="G333" i="1" s="1"/>
  <c r="D332" i="1"/>
  <c r="H332" i="1" s="1"/>
  <c r="C332" i="1"/>
  <c r="D331" i="1"/>
  <c r="C331" i="1"/>
  <c r="D330" i="1"/>
  <c r="C330" i="1"/>
  <c r="H329" i="1"/>
  <c r="D329" i="1"/>
  <c r="C329" i="1"/>
  <c r="G329" i="1" s="1"/>
  <c r="D328" i="1"/>
  <c r="H328" i="1" s="1"/>
  <c r="C328" i="1"/>
  <c r="D327" i="1"/>
  <c r="C327" i="1"/>
  <c r="D326" i="1"/>
  <c r="C326" i="1"/>
  <c r="H325" i="1"/>
  <c r="D325" i="1"/>
  <c r="C325" i="1"/>
  <c r="G325" i="1" s="1"/>
  <c r="D324" i="1"/>
  <c r="H324" i="1" s="1"/>
  <c r="C324" i="1"/>
  <c r="D323" i="1"/>
  <c r="C323" i="1"/>
  <c r="D322" i="1"/>
  <c r="C322" i="1"/>
  <c r="H321" i="1"/>
  <c r="D321" i="1"/>
  <c r="C321" i="1"/>
  <c r="G321" i="1" s="1"/>
  <c r="D320" i="1"/>
  <c r="H320" i="1" s="1"/>
  <c r="C320" i="1"/>
  <c r="D319" i="1"/>
  <c r="C319" i="1"/>
  <c r="D318" i="1"/>
  <c r="C318" i="1"/>
  <c r="H317" i="1"/>
  <c r="D317" i="1"/>
  <c r="C317" i="1"/>
  <c r="G317" i="1" s="1"/>
  <c r="D316" i="1"/>
  <c r="H316" i="1" s="1"/>
  <c r="C316" i="1"/>
  <c r="D315" i="1"/>
  <c r="C315" i="1"/>
  <c r="D314" i="1"/>
  <c r="C314" i="1"/>
  <c r="H313" i="1"/>
  <c r="D313" i="1"/>
  <c r="C313" i="1"/>
  <c r="G313" i="1" s="1"/>
  <c r="D312" i="1"/>
  <c r="H312" i="1" s="1"/>
  <c r="C312" i="1"/>
  <c r="D311" i="1"/>
  <c r="C311" i="1"/>
  <c r="D310" i="1"/>
  <c r="C310" i="1"/>
  <c r="H309" i="1"/>
  <c r="D309" i="1"/>
  <c r="C309" i="1"/>
  <c r="G309" i="1" s="1"/>
  <c r="D308" i="1"/>
  <c r="H308" i="1" s="1"/>
  <c r="C308" i="1"/>
  <c r="D307" i="1"/>
  <c r="C307" i="1"/>
  <c r="D306" i="1"/>
  <c r="H305" i="1"/>
  <c r="D305" i="1"/>
  <c r="C305" i="1"/>
  <c r="G305" i="1" s="1"/>
  <c r="D304" i="1"/>
  <c r="H304" i="1" s="1"/>
  <c r="C304" i="1"/>
  <c r="D303" i="1"/>
  <c r="C303" i="1"/>
  <c r="D302" i="1"/>
  <c r="C302" i="1"/>
  <c r="H301" i="1"/>
  <c r="D301" i="1"/>
  <c r="C301" i="1"/>
  <c r="G301" i="1" s="1"/>
  <c r="D300" i="1"/>
  <c r="H300" i="1" s="1"/>
  <c r="C300" i="1"/>
  <c r="D299" i="1"/>
  <c r="C299" i="1"/>
  <c r="D298" i="1"/>
  <c r="C298" i="1"/>
  <c r="H297" i="1"/>
  <c r="D297" i="1"/>
  <c r="C297" i="1"/>
  <c r="G297" i="1" s="1"/>
  <c r="D296" i="1"/>
  <c r="H296" i="1" s="1"/>
  <c r="C296" i="1"/>
  <c r="D295" i="1"/>
  <c r="C295" i="1"/>
  <c r="D292" i="1"/>
  <c r="H292" i="1" s="1"/>
  <c r="C292" i="1"/>
  <c r="D291" i="1"/>
  <c r="C291" i="1"/>
  <c r="D290" i="1"/>
  <c r="C290" i="1"/>
  <c r="H289" i="1"/>
  <c r="D289" i="1"/>
  <c r="C289" i="1"/>
  <c r="G289" i="1" s="1"/>
  <c r="D288" i="1"/>
  <c r="H288" i="1" s="1"/>
  <c r="C288" i="1"/>
  <c r="D284" i="1"/>
  <c r="H284" i="1" s="1"/>
  <c r="C284" i="1"/>
  <c r="D283" i="1"/>
  <c r="C283" i="1"/>
  <c r="D282" i="1"/>
  <c r="C282" i="1"/>
  <c r="H281" i="1"/>
  <c r="D281" i="1"/>
  <c r="C281" i="1"/>
  <c r="G281" i="1" s="1"/>
  <c r="D280" i="1"/>
  <c r="H280" i="1" s="1"/>
  <c r="C280" i="1"/>
  <c r="D279" i="1"/>
  <c r="C279" i="1"/>
  <c r="D278" i="1"/>
  <c r="C278" i="1"/>
  <c r="H277" i="1"/>
  <c r="D277" i="1"/>
  <c r="C277" i="1"/>
  <c r="G277" i="1" s="1"/>
  <c r="D276" i="1"/>
  <c r="H276" i="1" s="1"/>
  <c r="C276" i="1"/>
  <c r="D275" i="1"/>
  <c r="C275" i="1"/>
  <c r="D274" i="1"/>
  <c r="C274" i="1"/>
  <c r="H273" i="1"/>
  <c r="D273" i="1"/>
  <c r="C273" i="1"/>
  <c r="G273" i="1" s="1"/>
  <c r="D272" i="1"/>
  <c r="H272" i="1" s="1"/>
  <c r="C272" i="1"/>
  <c r="D271" i="1"/>
  <c r="C271" i="1"/>
  <c r="D270" i="1"/>
  <c r="C270" i="1"/>
  <c r="H269" i="1"/>
  <c r="D269" i="1"/>
  <c r="C269" i="1"/>
  <c r="G269" i="1" s="1"/>
  <c r="D268" i="1"/>
  <c r="H268" i="1" s="1"/>
  <c r="C268" i="1"/>
  <c r="D267" i="1"/>
  <c r="C267" i="1"/>
  <c r="D266" i="1"/>
  <c r="C266" i="1"/>
  <c r="H265" i="1"/>
  <c r="D265" i="1"/>
  <c r="C265" i="1"/>
  <c r="G265" i="1" s="1"/>
  <c r="D264" i="1"/>
  <c r="H264" i="1" s="1"/>
  <c r="C264" i="1"/>
  <c r="D263" i="1"/>
  <c r="C263" i="1"/>
  <c r="D262" i="1"/>
  <c r="C262" i="1"/>
  <c r="H261" i="1"/>
  <c r="D261" i="1"/>
  <c r="C261" i="1"/>
  <c r="G261" i="1" s="1"/>
  <c r="D260" i="1"/>
  <c r="H260" i="1" s="1"/>
  <c r="C260" i="1"/>
  <c r="C259" i="1"/>
  <c r="D258" i="1"/>
  <c r="C258" i="1"/>
  <c r="H257" i="1"/>
  <c r="D257" i="1"/>
  <c r="C257" i="1"/>
  <c r="G257" i="1" s="1"/>
  <c r="D256" i="1"/>
  <c r="H256" i="1" s="1"/>
  <c r="C256" i="1"/>
  <c r="D255" i="1"/>
  <c r="C255" i="1"/>
  <c r="D254" i="1"/>
  <c r="C254" i="1"/>
  <c r="H253" i="1"/>
  <c r="D253" i="1"/>
  <c r="C253" i="1"/>
  <c r="G253" i="1" s="1"/>
  <c r="D252" i="1"/>
  <c r="H252" i="1" s="1"/>
  <c r="C252" i="1"/>
  <c r="D251" i="1"/>
  <c r="C251" i="1"/>
  <c r="D250" i="1"/>
  <c r="C250" i="1"/>
  <c r="H249" i="1"/>
  <c r="D249" i="1"/>
  <c r="C249" i="1"/>
  <c r="G249" i="1" s="1"/>
  <c r="D248" i="1"/>
  <c r="H248" i="1" s="1"/>
  <c r="C248" i="1"/>
  <c r="D247" i="1"/>
  <c r="C247" i="1"/>
  <c r="D246" i="1"/>
  <c r="C246" i="1"/>
  <c r="H245" i="1"/>
  <c r="D245" i="1"/>
  <c r="C245" i="1"/>
  <c r="G245" i="1" s="1"/>
  <c r="D244" i="1"/>
  <c r="H244" i="1" s="1"/>
  <c r="C244" i="1"/>
  <c r="D243" i="1"/>
  <c r="C243" i="1"/>
  <c r="D242" i="1"/>
  <c r="C242" i="1"/>
  <c r="H241" i="1"/>
  <c r="D241" i="1"/>
  <c r="C241" i="1"/>
  <c r="G241" i="1" s="1"/>
  <c r="D240" i="1"/>
  <c r="H240" i="1" s="1"/>
  <c r="C240" i="1"/>
  <c r="D239" i="1"/>
  <c r="C239" i="1"/>
  <c r="D238" i="1"/>
  <c r="C238" i="1"/>
  <c r="H237" i="1"/>
  <c r="D237" i="1"/>
  <c r="C237" i="1"/>
  <c r="G237" i="1" s="1"/>
  <c r="D236" i="1"/>
  <c r="H236" i="1" s="1"/>
  <c r="C236" i="1"/>
  <c r="D235" i="1"/>
  <c r="C235" i="1"/>
  <c r="D234" i="1"/>
  <c r="C234" i="1"/>
  <c r="H233" i="1"/>
  <c r="D233" i="1"/>
  <c r="C233" i="1"/>
  <c r="G233" i="1" s="1"/>
  <c r="D232" i="1"/>
  <c r="H232" i="1" s="1"/>
  <c r="C232" i="1"/>
  <c r="H231" i="1"/>
  <c r="D231" i="1"/>
  <c r="C231" i="1"/>
  <c r="G231" i="1" s="1"/>
  <c r="D230" i="1"/>
  <c r="C230" i="1"/>
  <c r="H229" i="1"/>
  <c r="D229" i="1"/>
  <c r="C229" i="1"/>
  <c r="G229" i="1" s="1"/>
  <c r="D228" i="1"/>
  <c r="H228" i="1" s="1"/>
  <c r="C228" i="1"/>
  <c r="D227" i="1"/>
  <c r="C227" i="1"/>
  <c r="G227" i="1" s="1"/>
  <c r="D226" i="1"/>
  <c r="C226" i="1"/>
  <c r="D225" i="1"/>
  <c r="C225" i="1"/>
  <c r="G225" i="1" s="1"/>
  <c r="D224" i="1"/>
  <c r="H224" i="1" s="1"/>
  <c r="C224" i="1"/>
  <c r="H223" i="1"/>
  <c r="D223" i="1"/>
  <c r="C223" i="1"/>
  <c r="G223" i="1" s="1"/>
  <c r="D222" i="1"/>
  <c r="C222" i="1"/>
  <c r="H221" i="1"/>
  <c r="D221" i="1"/>
  <c r="C221" i="1"/>
  <c r="G221" i="1" s="1"/>
  <c r="D220" i="1"/>
  <c r="H219" i="1"/>
  <c r="D219" i="1"/>
  <c r="C219" i="1"/>
  <c r="G219" i="1" s="1"/>
  <c r="D218" i="1"/>
  <c r="C218" i="1"/>
  <c r="D217" i="1"/>
  <c r="C217" i="1"/>
  <c r="G217" i="1" s="1"/>
  <c r="D216" i="1"/>
  <c r="H216" i="1" s="1"/>
  <c r="C216" i="1"/>
  <c r="D215" i="1"/>
  <c r="C215" i="1"/>
  <c r="G215" i="1" s="1"/>
  <c r="D214" i="1"/>
  <c r="C214" i="1"/>
  <c r="H213" i="1"/>
  <c r="D213" i="1"/>
  <c r="C213" i="1"/>
  <c r="G213" i="1" s="1"/>
  <c r="D212" i="1"/>
  <c r="H212" i="1" s="1"/>
  <c r="C212" i="1"/>
  <c r="H211" i="1"/>
  <c r="D211" i="1"/>
  <c r="C211" i="1"/>
  <c r="G211" i="1" s="1"/>
  <c r="D210" i="1"/>
  <c r="C210" i="1"/>
  <c r="D209" i="1"/>
  <c r="C209" i="1"/>
  <c r="G209" i="1" s="1"/>
  <c r="D208" i="1"/>
  <c r="H208" i="1" s="1"/>
  <c r="C208" i="1"/>
  <c r="D207" i="1"/>
  <c r="C207" i="1"/>
  <c r="G207" i="1" s="1"/>
  <c r="D206" i="1"/>
  <c r="C206" i="1"/>
  <c r="H205" i="1"/>
  <c r="D205" i="1"/>
  <c r="C205" i="1"/>
  <c r="G205" i="1" s="1"/>
  <c r="D204" i="1"/>
  <c r="H204" i="1" s="1"/>
  <c r="C204" i="1"/>
  <c r="H203" i="1"/>
  <c r="D203" i="1"/>
  <c r="C203" i="1"/>
  <c r="G203" i="1" s="1"/>
  <c r="D202" i="1"/>
  <c r="C202" i="1"/>
  <c r="D201" i="1"/>
  <c r="C201" i="1"/>
  <c r="G201" i="1" s="1"/>
  <c r="D200" i="1"/>
  <c r="H200" i="1" s="1"/>
  <c r="C200" i="1"/>
  <c r="D199" i="1"/>
  <c r="C199" i="1"/>
  <c r="G199" i="1" s="1"/>
  <c r="D198" i="1"/>
  <c r="C198" i="1"/>
  <c r="H197" i="1"/>
  <c r="D197" i="1"/>
  <c r="C197" i="1"/>
  <c r="G197" i="1" s="1"/>
  <c r="D196" i="1"/>
  <c r="H196" i="1" s="1"/>
  <c r="C196" i="1"/>
  <c r="H195" i="1"/>
  <c r="D195" i="1"/>
  <c r="C195" i="1"/>
  <c r="G195" i="1" s="1"/>
  <c r="D194" i="1"/>
  <c r="C194" i="1"/>
  <c r="D193" i="1"/>
  <c r="C193" i="1"/>
  <c r="G193" i="1" s="1"/>
  <c r="D191" i="1"/>
  <c r="C191" i="1"/>
  <c r="G191" i="1" s="1"/>
  <c r="D190" i="1"/>
  <c r="C190" i="1"/>
  <c r="D189" i="1"/>
  <c r="C189" i="1"/>
  <c r="G189" i="1" s="1"/>
  <c r="D188" i="1"/>
  <c r="H188" i="1" s="1"/>
  <c r="C188" i="1"/>
  <c r="H187" i="1"/>
  <c r="D187" i="1"/>
  <c r="C187" i="1"/>
  <c r="G187" i="1" s="1"/>
  <c r="D186" i="1"/>
  <c r="C186" i="1"/>
  <c r="H185" i="1"/>
  <c r="D185" i="1"/>
  <c r="C185" i="1"/>
  <c r="G185" i="1" s="1"/>
  <c r="D184" i="1"/>
  <c r="H184" i="1" s="1"/>
  <c r="C184" i="1"/>
  <c r="D183" i="1"/>
  <c r="C183" i="1"/>
  <c r="G183" i="1" s="1"/>
  <c r="D182" i="1"/>
  <c r="C182" i="1"/>
  <c r="D181" i="1"/>
  <c r="C181" i="1"/>
  <c r="G181" i="1" s="1"/>
  <c r="D180" i="1"/>
  <c r="H180" i="1" s="1"/>
  <c r="C180" i="1"/>
  <c r="H179" i="1"/>
  <c r="D179" i="1"/>
  <c r="C179" i="1"/>
  <c r="G179" i="1" s="1"/>
  <c r="D178" i="1"/>
  <c r="C178" i="1"/>
  <c r="H177" i="1"/>
  <c r="D177" i="1"/>
  <c r="C177" i="1"/>
  <c r="G177" i="1" s="1"/>
  <c r="D176" i="1"/>
  <c r="H176" i="1" s="1"/>
  <c r="C176" i="1"/>
  <c r="D175" i="1"/>
  <c r="C175" i="1"/>
  <c r="G175" i="1" s="1"/>
  <c r="D174" i="1"/>
  <c r="C174" i="1"/>
  <c r="D173" i="1"/>
  <c r="C173" i="1"/>
  <c r="G173" i="1" s="1"/>
  <c r="D172" i="1"/>
  <c r="H172" i="1" s="1"/>
  <c r="C172" i="1"/>
  <c r="H171" i="1"/>
  <c r="D171" i="1"/>
  <c r="C171" i="1"/>
  <c r="G171" i="1" s="1"/>
  <c r="D170" i="1"/>
  <c r="C170" i="1"/>
  <c r="H169" i="1"/>
  <c r="D169" i="1"/>
  <c r="C169" i="1"/>
  <c r="G169" i="1" s="1"/>
  <c r="D168" i="1"/>
  <c r="H168" i="1" s="1"/>
  <c r="C168" i="1"/>
  <c r="D167" i="1"/>
  <c r="C167" i="1"/>
  <c r="G167" i="1" s="1"/>
  <c r="D166" i="1"/>
  <c r="C166" i="1"/>
  <c r="D165" i="1"/>
  <c r="C165" i="1"/>
  <c r="G165" i="1" s="1"/>
  <c r="D164" i="1"/>
  <c r="H164" i="1" s="1"/>
  <c r="C164" i="1"/>
  <c r="H163" i="1"/>
  <c r="D163" i="1"/>
  <c r="C163" i="1"/>
  <c r="G163" i="1" s="1"/>
  <c r="D162" i="1"/>
  <c r="C162" i="1"/>
  <c r="H161" i="1"/>
  <c r="D161" i="1"/>
  <c r="C161" i="1"/>
  <c r="G161" i="1" s="1"/>
  <c r="D160" i="1"/>
  <c r="H160" i="1" s="1"/>
  <c r="C160" i="1"/>
  <c r="D159" i="1"/>
  <c r="D158" i="1"/>
  <c r="C158" i="1"/>
  <c r="D157" i="1"/>
  <c r="C157" i="1"/>
  <c r="G157" i="1" s="1"/>
  <c r="D156" i="1"/>
  <c r="H156" i="1" s="1"/>
  <c r="C156" i="1"/>
  <c r="H155" i="1"/>
  <c r="D155" i="1"/>
  <c r="C155" i="1"/>
  <c r="G155" i="1" s="1"/>
  <c r="D154" i="1"/>
  <c r="C154" i="1"/>
  <c r="H153" i="1"/>
  <c r="D153" i="1"/>
  <c r="C153" i="1"/>
  <c r="G153" i="1" s="1"/>
  <c r="D152" i="1"/>
  <c r="H152" i="1" s="1"/>
  <c r="C152" i="1"/>
  <c r="D151" i="1"/>
  <c r="C151" i="1"/>
  <c r="G151" i="1" s="1"/>
  <c r="D150" i="1"/>
  <c r="C150" i="1"/>
  <c r="D149" i="1"/>
  <c r="C149" i="1"/>
  <c r="G149" i="1" s="1"/>
  <c r="D148" i="1"/>
  <c r="D146" i="1"/>
  <c r="C146" i="1"/>
  <c r="D145" i="1"/>
  <c r="C145" i="1"/>
  <c r="G145" i="1" s="1"/>
  <c r="D144" i="1"/>
  <c r="H144" i="1" s="1"/>
  <c r="C144" i="1"/>
  <c r="H143" i="1"/>
  <c r="D143" i="1"/>
  <c r="C143" i="1"/>
  <c r="G143" i="1" s="1"/>
  <c r="D142" i="1"/>
  <c r="C142" i="1"/>
  <c r="H141" i="1"/>
  <c r="D141" i="1"/>
  <c r="C141" i="1"/>
  <c r="G141" i="1" s="1"/>
  <c r="D140" i="1"/>
  <c r="H140" i="1" s="1"/>
  <c r="C140" i="1"/>
  <c r="D139" i="1"/>
  <c r="C139" i="1"/>
  <c r="G139" i="1" s="1"/>
  <c r="D138" i="1"/>
  <c r="C138" i="1"/>
  <c r="D137" i="1"/>
  <c r="C137" i="1"/>
  <c r="G137" i="1" s="1"/>
  <c r="H136" i="1"/>
  <c r="D136" i="1"/>
  <c r="C136" i="1"/>
  <c r="D135" i="1"/>
  <c r="D134" i="1"/>
  <c r="C134" i="1"/>
  <c r="D133" i="1"/>
  <c r="C133" i="1"/>
  <c r="G133" i="1" s="1"/>
  <c r="H132" i="1"/>
  <c r="D132" i="1"/>
  <c r="C132" i="1"/>
  <c r="H131" i="1"/>
  <c r="D131" i="1"/>
  <c r="C131" i="1"/>
  <c r="D130" i="1"/>
  <c r="C130" i="1"/>
  <c r="C129" i="1"/>
  <c r="D128" i="1"/>
  <c r="H128" i="1" s="1"/>
  <c r="C128" i="1"/>
  <c r="D127" i="1"/>
  <c r="C127" i="1"/>
  <c r="G127" i="1" s="1"/>
  <c r="D126" i="1"/>
  <c r="C126" i="1"/>
  <c r="D125" i="1"/>
  <c r="C125" i="1"/>
  <c r="G125" i="1" s="1"/>
  <c r="H124" i="1"/>
  <c r="D124" i="1"/>
  <c r="C124" i="1"/>
  <c r="H123" i="1"/>
  <c r="D123" i="1"/>
  <c r="C123" i="1"/>
  <c r="D122" i="1"/>
  <c r="C122" i="1"/>
  <c r="D121" i="1"/>
  <c r="C121" i="1"/>
  <c r="G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J1456" i="1" l="1"/>
  <c r="F217" i="9"/>
  <c r="E287" i="9"/>
  <c r="B287" i="9" s="1"/>
  <c r="E301" i="9"/>
  <c r="B301" i="9" s="1"/>
  <c r="E296" i="9"/>
  <c r="B296" i="9" s="1"/>
  <c r="E27" i="9"/>
  <c r="E294" i="9"/>
  <c r="B294" i="9" s="1"/>
  <c r="G647" i="1"/>
  <c r="F215" i="9"/>
  <c r="B215" i="9" s="1"/>
  <c r="B217" i="9"/>
  <c r="E303" i="9"/>
  <c r="B303" i="9" s="1"/>
  <c r="E293" i="9"/>
  <c r="B293" i="9" s="1"/>
  <c r="E289" i="9"/>
  <c r="G251" i="1"/>
  <c r="H251" i="1"/>
  <c r="G271" i="1"/>
  <c r="H271" i="1"/>
  <c r="G311" i="1"/>
  <c r="H311" i="1"/>
  <c r="G363" i="1"/>
  <c r="H363" i="1"/>
  <c r="G123" i="1"/>
  <c r="H125" i="1"/>
  <c r="H137" i="1"/>
  <c r="H145" i="1"/>
  <c r="H149" i="1"/>
  <c r="H157" i="1"/>
  <c r="H165" i="1"/>
  <c r="H173" i="1"/>
  <c r="H181" i="1"/>
  <c r="H189" i="1"/>
  <c r="H199" i="1"/>
  <c r="H207" i="1"/>
  <c r="H215" i="1"/>
  <c r="H225" i="1"/>
  <c r="G239" i="1"/>
  <c r="H239" i="1"/>
  <c r="G255" i="1"/>
  <c r="H255" i="1"/>
  <c r="G275" i="1"/>
  <c r="H275" i="1"/>
  <c r="G295" i="1"/>
  <c r="H295" i="1"/>
  <c r="G315" i="1"/>
  <c r="H315" i="1"/>
  <c r="G331" i="1"/>
  <c r="H331" i="1"/>
  <c r="G367" i="1"/>
  <c r="H367" i="1"/>
  <c r="G383" i="1"/>
  <c r="H383" i="1"/>
  <c r="G343" i="1"/>
  <c r="H343" i="1"/>
  <c r="G355" i="1"/>
  <c r="H355" i="1"/>
  <c r="G379" i="1"/>
  <c r="H379"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H121" i="1"/>
  <c r="G126" i="1"/>
  <c r="H126" i="1"/>
  <c r="H127" i="1"/>
  <c r="G131" i="1"/>
  <c r="H133" i="1"/>
  <c r="H139" i="1"/>
  <c r="H151" i="1"/>
  <c r="H167" i="1"/>
  <c r="H175" i="1"/>
  <c r="H183" i="1"/>
  <c r="H191" i="1"/>
  <c r="H193" i="1"/>
  <c r="H201" i="1"/>
  <c r="H209" i="1"/>
  <c r="H217" i="1"/>
  <c r="H227" i="1"/>
  <c r="G243" i="1"/>
  <c r="H243" i="1"/>
  <c r="G263" i="1"/>
  <c r="H263" i="1"/>
  <c r="G279" i="1"/>
  <c r="H279" i="1"/>
  <c r="G299" i="1"/>
  <c r="H299" i="1"/>
  <c r="G319" i="1"/>
  <c r="H319" i="1"/>
  <c r="G335" i="1"/>
  <c r="H335" i="1"/>
  <c r="G347" i="1"/>
  <c r="H347" i="1"/>
  <c r="G371" i="1"/>
  <c r="H371" i="1"/>
  <c r="H1216" i="1"/>
  <c r="G1216" i="1"/>
  <c r="H1218" i="1"/>
  <c r="G1218" i="1"/>
  <c r="H1220" i="1"/>
  <c r="G1220" i="1"/>
  <c r="G130" i="1"/>
  <c r="H130" i="1"/>
  <c r="G235" i="1"/>
  <c r="H235" i="1"/>
  <c r="G291" i="1"/>
  <c r="H291" i="1"/>
  <c r="G327" i="1"/>
  <c r="H327" i="1"/>
  <c r="G122" i="1"/>
  <c r="H122" i="1"/>
  <c r="G134" i="1"/>
  <c r="H134" i="1"/>
  <c r="G247" i="1"/>
  <c r="H247" i="1"/>
  <c r="G267" i="1"/>
  <c r="H267" i="1"/>
  <c r="G283" i="1"/>
  <c r="H283" i="1"/>
  <c r="G303" i="1"/>
  <c r="H303" i="1"/>
  <c r="G307" i="1"/>
  <c r="H307" i="1"/>
  <c r="G323" i="1"/>
  <c r="H323" i="1"/>
  <c r="G339" i="1"/>
  <c r="H339" i="1"/>
  <c r="G351" i="1"/>
  <c r="H351" i="1"/>
  <c r="G359" i="1"/>
  <c r="H359" i="1"/>
  <c r="G375" i="1"/>
  <c r="H375" i="1"/>
  <c r="G729" i="1"/>
  <c r="H729" i="1"/>
  <c r="G745" i="1"/>
  <c r="H745" i="1"/>
  <c r="G761" i="1"/>
  <c r="H761" i="1"/>
  <c r="G777" i="1"/>
  <c r="H777" i="1"/>
  <c r="G793" i="1"/>
  <c r="H793" i="1"/>
  <c r="G809" i="1"/>
  <c r="H809" i="1"/>
  <c r="G825" i="1"/>
  <c r="H825" i="1"/>
  <c r="G841" i="1"/>
  <c r="H841" i="1"/>
  <c r="G138" i="1"/>
  <c r="G142" i="1"/>
  <c r="G146" i="1"/>
  <c r="G150" i="1"/>
  <c r="G154" i="1"/>
  <c r="G158" i="1"/>
  <c r="G162"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G290" i="1"/>
  <c r="G298" i="1"/>
  <c r="G302" i="1"/>
  <c r="G310" i="1"/>
  <c r="G314" i="1"/>
  <c r="G318" i="1"/>
  <c r="G322" i="1"/>
  <c r="G326" i="1"/>
  <c r="G330" i="1"/>
  <c r="G334" i="1"/>
  <c r="G338" i="1"/>
  <c r="G342" i="1"/>
  <c r="G350" i="1"/>
  <c r="G354" i="1"/>
  <c r="G362" i="1"/>
  <c r="G366" i="1"/>
  <c r="G370" i="1"/>
  <c r="G374" i="1"/>
  <c r="G378" i="1"/>
  <c r="G382" i="1"/>
  <c r="G386" i="1"/>
  <c r="G390" i="1"/>
  <c r="G394" i="1"/>
  <c r="G398" i="1"/>
  <c r="G404" i="1"/>
  <c r="G412" i="1"/>
  <c r="G418" i="1"/>
  <c r="G422" i="1"/>
  <c r="G426" i="1"/>
  <c r="G430" i="1"/>
  <c r="G434" i="1"/>
  <c r="G438" i="1"/>
  <c r="G442" i="1"/>
  <c r="G446" i="1"/>
  <c r="G450" i="1"/>
  <c r="G457" i="1"/>
  <c r="G733" i="1"/>
  <c r="H733" i="1"/>
  <c r="G749" i="1"/>
  <c r="H749" i="1"/>
  <c r="G765" i="1"/>
  <c r="H765" i="1"/>
  <c r="G781" i="1"/>
  <c r="H781" i="1"/>
  <c r="G797" i="1"/>
  <c r="H797" i="1"/>
  <c r="G813" i="1"/>
  <c r="H813" i="1"/>
  <c r="G829" i="1"/>
  <c r="H829" i="1"/>
  <c r="G845" i="1"/>
  <c r="H845" i="1"/>
  <c r="G721" i="1"/>
  <c r="H721" i="1"/>
  <c r="G737" i="1"/>
  <c r="H737" i="1"/>
  <c r="G753" i="1"/>
  <c r="H753" i="1"/>
  <c r="G769" i="1"/>
  <c r="H769" i="1"/>
  <c r="G785" i="1"/>
  <c r="H785" i="1"/>
  <c r="G801" i="1"/>
  <c r="H801" i="1"/>
  <c r="G817" i="1"/>
  <c r="H817" i="1"/>
  <c r="G833" i="1"/>
  <c r="H833" i="1"/>
  <c r="G849" i="1"/>
  <c r="H849" i="1"/>
  <c r="G124" i="1"/>
  <c r="G128" i="1"/>
  <c r="G132" i="1"/>
  <c r="G136" i="1"/>
  <c r="H138" i="1"/>
  <c r="G140" i="1"/>
  <c r="H142" i="1"/>
  <c r="G144" i="1"/>
  <c r="H146" i="1"/>
  <c r="H150" i="1"/>
  <c r="G152" i="1"/>
  <c r="H154" i="1"/>
  <c r="G156" i="1"/>
  <c r="H158" i="1"/>
  <c r="G160" i="1"/>
  <c r="H162" i="1"/>
  <c r="G164" i="1"/>
  <c r="H166" i="1"/>
  <c r="G168" i="1"/>
  <c r="H170" i="1"/>
  <c r="G172" i="1"/>
  <c r="H174" i="1"/>
  <c r="G176" i="1"/>
  <c r="H178" i="1"/>
  <c r="G180" i="1"/>
  <c r="H182" i="1"/>
  <c r="G184" i="1"/>
  <c r="H186" i="1"/>
  <c r="G188" i="1"/>
  <c r="H190" i="1"/>
  <c r="H194" i="1"/>
  <c r="G196" i="1"/>
  <c r="H198" i="1"/>
  <c r="G200" i="1"/>
  <c r="H202" i="1"/>
  <c r="G204" i="1"/>
  <c r="H206" i="1"/>
  <c r="G208" i="1"/>
  <c r="H210" i="1"/>
  <c r="G212" i="1"/>
  <c r="H214" i="1"/>
  <c r="G216" i="1"/>
  <c r="H218" i="1"/>
  <c r="H222" i="1"/>
  <c r="G224" i="1"/>
  <c r="H226" i="1"/>
  <c r="G228" i="1"/>
  <c r="H230" i="1"/>
  <c r="G232" i="1"/>
  <c r="H234" i="1"/>
  <c r="G236" i="1"/>
  <c r="H238" i="1"/>
  <c r="G240" i="1"/>
  <c r="H242" i="1"/>
  <c r="G244" i="1"/>
  <c r="H246" i="1"/>
  <c r="G248" i="1"/>
  <c r="H250" i="1"/>
  <c r="G252" i="1"/>
  <c r="H254" i="1"/>
  <c r="G256" i="1"/>
  <c r="H258" i="1"/>
  <c r="G260" i="1"/>
  <c r="H262" i="1"/>
  <c r="G264" i="1"/>
  <c r="H266" i="1"/>
  <c r="G268" i="1"/>
  <c r="H270" i="1"/>
  <c r="G272" i="1"/>
  <c r="H274" i="1"/>
  <c r="G276" i="1"/>
  <c r="H278" i="1"/>
  <c r="G280" i="1"/>
  <c r="H282" i="1"/>
  <c r="G284" i="1"/>
  <c r="G288" i="1"/>
  <c r="H290" i="1"/>
  <c r="G292" i="1"/>
  <c r="G296" i="1"/>
  <c r="H298" i="1"/>
  <c r="G300" i="1"/>
  <c r="H302" i="1"/>
  <c r="G304" i="1"/>
  <c r="G308" i="1"/>
  <c r="H310" i="1"/>
  <c r="G312" i="1"/>
  <c r="H314" i="1"/>
  <c r="G316" i="1"/>
  <c r="H318" i="1"/>
  <c r="G320" i="1"/>
  <c r="H322" i="1"/>
  <c r="G324" i="1"/>
  <c r="H326" i="1"/>
  <c r="G328" i="1"/>
  <c r="H330" i="1"/>
  <c r="G332" i="1"/>
  <c r="H334" i="1"/>
  <c r="G336" i="1"/>
  <c r="H338" i="1"/>
  <c r="G340" i="1"/>
  <c r="H342" i="1"/>
  <c r="G344" i="1"/>
  <c r="G348" i="1"/>
  <c r="H350" i="1"/>
  <c r="G352" i="1"/>
  <c r="H354" i="1"/>
  <c r="G356" i="1"/>
  <c r="G360" i="1"/>
  <c r="H362" i="1"/>
  <c r="G364" i="1"/>
  <c r="H366" i="1"/>
  <c r="G368" i="1"/>
  <c r="H370" i="1"/>
  <c r="G372" i="1"/>
  <c r="H374" i="1"/>
  <c r="G376" i="1"/>
  <c r="H378" i="1"/>
  <c r="G380" i="1"/>
  <c r="H382" i="1"/>
  <c r="G384" i="1"/>
  <c r="G388" i="1"/>
  <c r="G392" i="1"/>
  <c r="G396" i="1"/>
  <c r="G400" i="1"/>
  <c r="G406" i="1"/>
  <c r="G416" i="1"/>
  <c r="G420" i="1"/>
  <c r="G424" i="1"/>
  <c r="G428" i="1"/>
  <c r="G432" i="1"/>
  <c r="G436" i="1"/>
  <c r="G440" i="1"/>
  <c r="G444" i="1"/>
  <c r="G448" i="1"/>
  <c r="G452" i="1"/>
  <c r="G455" i="1"/>
  <c r="G459" i="1"/>
  <c r="G725" i="1"/>
  <c r="H725" i="1"/>
  <c r="H734" i="1"/>
  <c r="G741" i="1"/>
  <c r="H741" i="1"/>
  <c r="H750" i="1"/>
  <c r="G757" i="1"/>
  <c r="H757" i="1"/>
  <c r="H766" i="1"/>
  <c r="G773" i="1"/>
  <c r="H773" i="1"/>
  <c r="H782" i="1"/>
  <c r="G789" i="1"/>
  <c r="H789" i="1"/>
  <c r="H798" i="1"/>
  <c r="G805" i="1"/>
  <c r="H805" i="1"/>
  <c r="H814" i="1"/>
  <c r="G821" i="1"/>
  <c r="H821" i="1"/>
  <c r="H830" i="1"/>
  <c r="G837" i="1"/>
  <c r="H837" i="1"/>
  <c r="H846" i="1"/>
  <c r="G853" i="1"/>
  <c r="H853" i="1"/>
  <c r="G860" i="1"/>
  <c r="H860"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H858" i="1"/>
  <c r="G863" i="1"/>
  <c r="H863" i="1"/>
  <c r="G868" i="1"/>
  <c r="H868" i="1"/>
  <c r="G871" i="1"/>
  <c r="H871" i="1"/>
  <c r="G876" i="1"/>
  <c r="H876" i="1"/>
  <c r="G879" i="1"/>
  <c r="H879" i="1"/>
  <c r="H884" i="1"/>
  <c r="G887" i="1"/>
  <c r="H887" i="1"/>
  <c r="H892" i="1"/>
  <c r="G895" i="1"/>
  <c r="H895" i="1"/>
  <c r="H1212" i="1"/>
  <c r="G1212" i="1"/>
  <c r="G1530" i="1"/>
  <c r="H1530" i="1"/>
  <c r="G1550" i="1"/>
  <c r="H1550" i="1"/>
  <c r="G1570" i="1"/>
  <c r="H1570" i="1"/>
  <c r="G859" i="1"/>
  <c r="H859" i="1"/>
  <c r="H1362" i="1"/>
  <c r="G1362" i="1"/>
  <c r="H1364" i="1"/>
  <c r="G1364" i="1"/>
  <c r="H1366" i="1"/>
  <c r="G1366" i="1"/>
  <c r="H1368" i="1"/>
  <c r="G1368" i="1"/>
  <c r="H1370" i="1"/>
  <c r="G1370" i="1"/>
  <c r="H1372" i="1"/>
  <c r="G1372" i="1"/>
  <c r="H1374" i="1"/>
  <c r="G1374" i="1"/>
  <c r="H1376" i="1"/>
  <c r="G1376" i="1"/>
  <c r="H1378" i="1"/>
  <c r="G1378" i="1"/>
  <c r="H1380" i="1"/>
  <c r="G1380" i="1"/>
  <c r="H1382" i="1"/>
  <c r="G1382" i="1"/>
  <c r="E245" i="5"/>
  <c r="F246" i="5"/>
  <c r="D1223" i="1"/>
  <c r="F35" i="6"/>
  <c r="H25" i="3"/>
  <c r="C1329" i="1"/>
  <c r="E35" i="6"/>
  <c r="D1360" i="1"/>
  <c r="F118" i="6"/>
  <c r="D114" i="6"/>
  <c r="C1412"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64" i="1"/>
  <c r="H864" i="1"/>
  <c r="G867" i="1"/>
  <c r="H867" i="1"/>
  <c r="G872" i="1"/>
  <c r="H872" i="1"/>
  <c r="G875" i="1"/>
  <c r="H875" i="1"/>
  <c r="G880" i="1"/>
  <c r="H880" i="1"/>
  <c r="G883" i="1"/>
  <c r="H883" i="1"/>
  <c r="H888" i="1"/>
  <c r="G891" i="1"/>
  <c r="H891" i="1"/>
  <c r="H896" i="1"/>
  <c r="G899" i="1"/>
  <c r="H899"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F264" i="4"/>
  <c r="E263" i="4"/>
  <c r="D259" i="1" s="1"/>
  <c r="G259" i="1" s="1"/>
  <c r="G886" i="1"/>
  <c r="G890" i="1"/>
  <c r="G894" i="1"/>
  <c r="G898"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450" i="1"/>
  <c r="G1450" i="1"/>
  <c r="I1450" i="1" s="1"/>
  <c r="D82" i="4"/>
  <c r="F91" i="4"/>
  <c r="F125" i="4"/>
  <c r="D124" i="4"/>
  <c r="F134" i="4"/>
  <c r="E133" i="4"/>
  <c r="D129" i="1" s="1"/>
  <c r="H129" i="1" s="1"/>
  <c r="F79" i="5"/>
  <c r="D78" i="5"/>
  <c r="G291" i="9"/>
  <c r="E291" i="9" s="1"/>
  <c r="B291" i="9" s="1"/>
  <c r="F149" i="5"/>
  <c r="G310" i="9"/>
  <c r="E310" i="9" s="1"/>
  <c r="B310" i="9" s="1"/>
  <c r="F190" i="5"/>
  <c r="E114" i="6"/>
  <c r="F115" i="6"/>
  <c r="D1409" i="1"/>
  <c r="D1437" i="1"/>
  <c r="C1493" i="1"/>
  <c r="D6" i="8"/>
  <c r="G861" i="1"/>
  <c r="G865" i="1"/>
  <c r="G869" i="1"/>
  <c r="G873" i="1"/>
  <c r="G877" i="1"/>
  <c r="G881" i="1"/>
  <c r="G885" i="1"/>
  <c r="G889" i="1"/>
  <c r="G893" i="1"/>
  <c r="G897"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410" i="1"/>
  <c r="G1410" i="1"/>
  <c r="H1414" i="1"/>
  <c r="G1414" i="1"/>
  <c r="H1416" i="1"/>
  <c r="G1416" i="1"/>
  <c r="H1418" i="1"/>
  <c r="G1418" i="1"/>
  <c r="H1420" i="1"/>
  <c r="G1420" i="1"/>
  <c r="H1422" i="1"/>
  <c r="G1422" i="1"/>
  <c r="H1424" i="1"/>
  <c r="G1424" i="1"/>
  <c r="H1426" i="1"/>
  <c r="G1426" i="1"/>
  <c r="H1428" i="1"/>
  <c r="G1428" i="1"/>
  <c r="H1430" i="1"/>
  <c r="G1430" i="1"/>
  <c r="H1432" i="1"/>
  <c r="G1432" i="1"/>
  <c r="H1434" i="1"/>
  <c r="G1434" i="1"/>
  <c r="J1448" i="1"/>
  <c r="G1448" i="1"/>
  <c r="H1448" i="1"/>
  <c r="D50" i="4"/>
  <c r="F65" i="4"/>
  <c r="F383" i="4"/>
  <c r="D363" i="4"/>
  <c r="F126" i="5"/>
  <c r="D118" i="5"/>
  <c r="G884" i="1"/>
  <c r="G888" i="1"/>
  <c r="G892" i="1"/>
  <c r="G896"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38" i="1"/>
  <c r="G1438" i="1"/>
  <c r="I1440" i="1"/>
  <c r="I1442" i="1"/>
  <c r="I1444" i="1"/>
  <c r="G1446" i="1"/>
  <c r="I1446" i="1" s="1"/>
  <c r="J1446" i="1"/>
  <c r="H1446" i="1"/>
  <c r="J1450" i="1"/>
  <c r="F153" i="4"/>
  <c r="D152" i="4"/>
  <c r="E363" i="4"/>
  <c r="E420" i="4"/>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7" i="1"/>
  <c r="G1437" i="1"/>
  <c r="H1439" i="1"/>
  <c r="G1439" i="1"/>
  <c r="I1439" i="1" s="1"/>
  <c r="H1441" i="1"/>
  <c r="G1441" i="1"/>
  <c r="I1441" i="1" s="1"/>
  <c r="H1443" i="1"/>
  <c r="G1443" i="1"/>
  <c r="I1443" i="1" s="1"/>
  <c r="H1445" i="1"/>
  <c r="G1445" i="1"/>
  <c r="G161" i="9"/>
  <c r="E161" i="9" s="1"/>
  <c r="B161" i="9" s="1"/>
  <c r="F8" i="4"/>
  <c r="D7" i="4"/>
  <c r="D44" i="4"/>
  <c r="F133" i="4"/>
  <c r="F197" i="4"/>
  <c r="D196" i="4"/>
  <c r="F352" i="4"/>
  <c r="D351" i="4"/>
  <c r="I22" i="3"/>
  <c r="F6" i="6"/>
  <c r="D5" i="6"/>
  <c r="H1210" i="1"/>
  <c r="I1447" i="1"/>
  <c r="I1449" i="1"/>
  <c r="I1451" i="1"/>
  <c r="E196" i="4"/>
  <c r="D192" i="1" s="1"/>
  <c r="D224" i="4"/>
  <c r="F231" i="4"/>
  <c r="F550" i="4"/>
  <c r="D529" i="4"/>
  <c r="F207" i="5"/>
  <c r="D206" i="5"/>
  <c r="E141" i="6"/>
  <c r="H1507" i="1"/>
  <c r="G1507" i="1"/>
  <c r="G1502" i="1"/>
  <c r="H1502" i="1"/>
  <c r="G1498" i="1"/>
  <c r="H1498" i="1"/>
  <c r="G1494" i="1"/>
  <c r="H1494" i="1"/>
  <c r="F300" i="4"/>
  <c r="D299" i="4"/>
  <c r="G143" i="9"/>
  <c r="E143" i="9" s="1"/>
  <c r="B143" i="9" s="1"/>
  <c r="F603" i="4"/>
  <c r="F13" i="5"/>
  <c r="D12" i="5"/>
  <c r="F69" i="5"/>
  <c r="C1454" i="1"/>
  <c r="D22" i="7"/>
  <c r="D5" i="7" s="1"/>
  <c r="H1469" i="1"/>
  <c r="G1469" i="1"/>
  <c r="H1475" i="1"/>
  <c r="G1475" i="1"/>
  <c r="H1499" i="1"/>
  <c r="G1499" i="1"/>
  <c r="G207" i="9"/>
  <c r="E207" i="9" s="1"/>
  <c r="B207" i="9" s="1"/>
  <c r="G275" i="9"/>
  <c r="E275" i="9" s="1"/>
  <c r="B275" i="9" s="1"/>
  <c r="H165" i="9"/>
  <c r="G164" i="9"/>
  <c r="E164" i="9" s="1"/>
  <c r="B164" i="9" s="1"/>
  <c r="B26" i="9"/>
  <c r="B42" i="9"/>
  <c r="B58" i="9"/>
  <c r="G165" i="9"/>
  <c r="D139" i="4"/>
  <c r="D163" i="4"/>
  <c r="E299" i="4"/>
  <c r="D421" i="4"/>
  <c r="D459" i="4"/>
  <c r="D515" i="4"/>
  <c r="F581" i="4"/>
  <c r="D580" i="4"/>
  <c r="E593" i="4"/>
  <c r="D587" i="1" s="1"/>
  <c r="H587" i="1" s="1"/>
  <c r="D625" i="4"/>
  <c r="E12" i="5"/>
  <c r="D990" i="1" s="1"/>
  <c r="F135" i="5"/>
  <c r="D134" i="5"/>
  <c r="D68" i="5" s="1"/>
  <c r="D176" i="5"/>
  <c r="D89" i="6"/>
  <c r="D1454" i="1"/>
  <c r="E22" i="7"/>
  <c r="B22" i="9"/>
  <c r="B38" i="9"/>
  <c r="B54" i="9"/>
  <c r="B70" i="9"/>
  <c r="D106" i="4"/>
  <c r="D311" i="4"/>
  <c r="E529" i="4"/>
  <c r="D567" i="4"/>
  <c r="E580" i="4"/>
  <c r="D574" i="1" s="1"/>
  <c r="F643" i="4"/>
  <c r="E68" i="5"/>
  <c r="D237" i="5"/>
  <c r="F259" i="5"/>
  <c r="C1525" i="1"/>
  <c r="D49" i="8"/>
  <c r="G1545" i="1"/>
  <c r="H1545" i="1"/>
  <c r="G1565" i="1"/>
  <c r="H1565" i="1"/>
  <c r="B34" i="9"/>
  <c r="B50" i="9"/>
  <c r="B66" i="9"/>
  <c r="B74" i="9"/>
  <c r="B78" i="9"/>
  <c r="B82" i="9"/>
  <c r="B86" i="9"/>
  <c r="B90" i="9"/>
  <c r="B94" i="9"/>
  <c r="B98" i="9"/>
  <c r="B102" i="9"/>
  <c r="B106" i="9"/>
  <c r="B110" i="9"/>
  <c r="B114" i="9"/>
  <c r="B118" i="9"/>
  <c r="B122" i="9"/>
  <c r="B126" i="9"/>
  <c r="B130" i="9"/>
  <c r="B134" i="9"/>
  <c r="B138" i="9"/>
  <c r="B142" i="9"/>
  <c r="E308" i="9"/>
  <c r="B308" i="9" s="1"/>
  <c r="E300" i="9"/>
  <c r="B300" i="9" s="1"/>
  <c r="E292" i="9"/>
  <c r="B292" i="9" s="1"/>
  <c r="F277" i="9"/>
  <c r="F257" i="9"/>
  <c r="B257" i="9" s="1"/>
  <c r="H1511" i="1"/>
  <c r="G1511" i="1"/>
  <c r="G1506" i="1"/>
  <c r="H1506" i="1"/>
  <c r="G1461" i="1"/>
  <c r="H1461" i="1"/>
  <c r="G1501" i="1"/>
  <c r="H1501" i="1"/>
  <c r="H1535" i="1"/>
  <c r="G1535" i="1"/>
  <c r="H1555" i="1"/>
  <c r="G1555" i="1"/>
  <c r="E25" i="9"/>
  <c r="B25" i="9" s="1"/>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G163" i="9"/>
  <c r="E163" i="9" s="1"/>
  <c r="B163" i="9" s="1"/>
  <c r="B286" i="9"/>
  <c r="F269" i="9"/>
  <c r="B269" i="9" s="1"/>
  <c r="B268" i="9"/>
  <c r="F253" i="9"/>
  <c r="B253" i="9" s="1"/>
  <c r="B252" i="9"/>
  <c r="G1576" i="1"/>
  <c r="G1566" i="1"/>
  <c r="H1566" i="1"/>
  <c r="G1540" i="1"/>
  <c r="G1534" i="1"/>
  <c r="H1534" i="1"/>
  <c r="G1519" i="1"/>
  <c r="G1470" i="1"/>
  <c r="J1466" i="1"/>
  <c r="G1466" i="1"/>
  <c r="I1466" i="1" s="1"/>
  <c r="H1466" i="1"/>
  <c r="J1455" i="1"/>
  <c r="G1455" i="1"/>
  <c r="H1455" i="1"/>
  <c r="D87" i="5"/>
  <c r="G1560" i="1"/>
  <c r="H1560" i="1"/>
  <c r="M213" i="9"/>
  <c r="G279" i="9"/>
  <c r="E279" i="9" s="1"/>
  <c r="B279" i="9" s="1"/>
  <c r="G280" i="9"/>
  <c r="E280" i="9" s="1"/>
  <c r="B280" i="9" s="1"/>
  <c r="G281" i="9"/>
  <c r="E281" i="9" s="1"/>
  <c r="B281" i="9" s="1"/>
  <c r="L213" i="9"/>
  <c r="G212" i="9"/>
  <c r="E212" i="9" s="1"/>
  <c r="B212" i="9" s="1"/>
  <c r="G211" i="9"/>
  <c r="E211" i="9" s="1"/>
  <c r="B211" i="9" s="1"/>
  <c r="G210" i="9"/>
  <c r="E210" i="9" s="1"/>
  <c r="B210" i="9" s="1"/>
  <c r="G209" i="9"/>
  <c r="E209" i="9" s="1"/>
  <c r="B209"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06" i="9"/>
  <c r="E206" i="9" s="1"/>
  <c r="B206"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23" i="9"/>
  <c r="B27" i="9"/>
  <c r="B31" i="9"/>
  <c r="B35" i="9"/>
  <c r="B39" i="9"/>
  <c r="B43" i="9"/>
  <c r="B47" i="9"/>
  <c r="B51" i="9"/>
  <c r="B55" i="9"/>
  <c r="B59" i="9"/>
  <c r="B63" i="9"/>
  <c r="B67" i="9"/>
  <c r="B71" i="9"/>
  <c r="B75" i="9"/>
  <c r="B79" i="9"/>
  <c r="B83" i="9"/>
  <c r="B87" i="9"/>
  <c r="B91" i="9"/>
  <c r="B95" i="9"/>
  <c r="B99" i="9"/>
  <c r="B103" i="9"/>
  <c r="B107" i="9"/>
  <c r="B111" i="9"/>
  <c r="B115" i="9"/>
  <c r="B119" i="9"/>
  <c r="B123" i="9"/>
  <c r="B127" i="9"/>
  <c r="B131" i="9"/>
  <c r="B135" i="9"/>
  <c r="B139" i="9"/>
  <c r="B146" i="9"/>
  <c r="B150" i="9"/>
  <c r="B154" i="9"/>
  <c r="B158" i="9"/>
  <c r="G162" i="9"/>
  <c r="E162" i="9" s="1"/>
  <c r="B162" i="9" s="1"/>
  <c r="G166" i="9"/>
  <c r="B264" i="9"/>
  <c r="B248" i="9"/>
  <c r="G1578" i="1"/>
  <c r="H1578" i="1"/>
  <c r="G1542" i="1"/>
  <c r="H1542" i="1"/>
  <c r="J1474" i="1"/>
  <c r="G1474" i="1"/>
  <c r="H1474" i="1"/>
  <c r="E288" i="9"/>
  <c r="B288" i="9" s="1"/>
  <c r="E273" i="9"/>
  <c r="B273" i="9" s="1"/>
  <c r="G1574" i="1"/>
  <c r="H1574" i="1"/>
  <c r="G1559" i="1"/>
  <c r="G1538" i="1"/>
  <c r="H1538" i="1"/>
  <c r="H1515" i="1"/>
  <c r="G1515" i="1"/>
  <c r="G1510" i="1"/>
  <c r="H1510" i="1"/>
  <c r="J1468" i="1"/>
  <c r="G1468" i="1"/>
  <c r="I1468" i="1" s="1"/>
  <c r="H1468" i="1"/>
  <c r="B289" i="9"/>
  <c r="B271" i="9"/>
  <c r="B267" i="9"/>
  <c r="B263" i="9"/>
  <c r="B259" i="9"/>
  <c r="B255" i="9"/>
  <c r="B251" i="9"/>
  <c r="B247" i="9"/>
  <c r="H1579" i="1"/>
  <c r="G1579" i="1"/>
  <c r="H1543" i="1"/>
  <c r="G1543" i="1"/>
  <c r="G1526" i="1"/>
  <c r="H1526" i="1"/>
  <c r="G1514" i="1"/>
  <c r="H1514" i="1"/>
  <c r="H1503" i="1"/>
  <c r="G1503" i="1"/>
  <c r="I1478" i="1"/>
  <c r="J1477" i="1"/>
  <c r="G1477" i="1"/>
  <c r="I1477" i="1" s="1"/>
  <c r="H1477" i="1"/>
  <c r="J1472" i="1"/>
  <c r="G1472" i="1"/>
  <c r="H1472" i="1"/>
  <c r="I1458" i="1"/>
  <c r="J1457" i="1"/>
  <c r="G1457" i="1"/>
  <c r="H1457" i="1"/>
  <c r="G1575" i="1"/>
  <c r="G1571" i="1"/>
  <c r="G1567" i="1"/>
  <c r="G1558" i="1"/>
  <c r="H1558" i="1"/>
  <c r="G1554" i="1"/>
  <c r="H1554" i="1"/>
  <c r="G1546" i="1"/>
  <c r="H1546" i="1"/>
  <c r="G1539" i="1"/>
  <c r="G1531" i="1"/>
  <c r="G1522" i="1"/>
  <c r="H1522" i="1"/>
  <c r="J1479" i="1"/>
  <c r="G1479" i="1"/>
  <c r="H1479" i="1"/>
  <c r="J1462" i="1"/>
  <c r="G1462" i="1"/>
  <c r="I1462" i="1" s="1"/>
  <c r="H1462" i="1"/>
  <c r="J1459" i="1"/>
  <c r="G1459" i="1"/>
  <c r="H1459" i="1"/>
  <c r="G1562" i="1"/>
  <c r="H1562" i="1"/>
  <c r="G1490" i="1"/>
  <c r="H1490" i="1"/>
  <c r="G1486" i="1"/>
  <c r="H1486" i="1"/>
  <c r="G1482" i="1"/>
  <c r="H1482" i="1"/>
  <c r="I1476" i="1"/>
  <c r="I1473" i="1"/>
  <c r="I1467" i="1"/>
  <c r="J1464" i="1"/>
  <c r="G1464" i="1"/>
  <c r="H1464" i="1"/>
  <c r="I1456" i="1"/>
  <c r="B192" i="9" l="1"/>
  <c r="F213" i="9"/>
  <c r="B213" i="9" s="1"/>
  <c r="H21" i="3"/>
  <c r="C1046" i="1"/>
  <c r="F68" i="5"/>
  <c r="H23" i="3"/>
  <c r="C1214" i="1"/>
  <c r="F567" i="4"/>
  <c r="C561" i="1"/>
  <c r="F625" i="4"/>
  <c r="C619" i="1"/>
  <c r="F124" i="4"/>
  <c r="C120" i="1"/>
  <c r="E237" i="5"/>
  <c r="D1222" i="1"/>
  <c r="E151" i="4"/>
  <c r="I1464" i="1"/>
  <c r="I1479" i="1"/>
  <c r="I1457" i="1"/>
  <c r="I1472" i="1"/>
  <c r="I1474" i="1"/>
  <c r="E166" i="9"/>
  <c r="B166" i="9" s="1"/>
  <c r="I1455" i="1"/>
  <c r="G1525" i="1"/>
  <c r="H1525" i="1"/>
  <c r="I21" i="3"/>
  <c r="D1046" i="1"/>
  <c r="E528" i="4"/>
  <c r="D523" i="1"/>
  <c r="F459" i="4"/>
  <c r="C453" i="1"/>
  <c r="F139" i="4"/>
  <c r="C135" i="1"/>
  <c r="C1453" i="1"/>
  <c r="H30" i="3"/>
  <c r="G311" i="9"/>
  <c r="E311" i="9" s="1"/>
  <c r="B311" i="9" s="1"/>
  <c r="F206" i="5"/>
  <c r="C1183" i="1"/>
  <c r="F263" i="4"/>
  <c r="G318" i="9"/>
  <c r="E318" i="9" s="1"/>
  <c r="D141" i="6"/>
  <c r="F5" i="6"/>
  <c r="H24" i="3"/>
  <c r="C1299" i="1"/>
  <c r="D350" i="4"/>
  <c r="F351" i="4"/>
  <c r="C346" i="1"/>
  <c r="E7" i="5"/>
  <c r="F50" i="4"/>
  <c r="C46" i="1"/>
  <c r="C1481" i="1"/>
  <c r="D42" i="8"/>
  <c r="E6" i="4"/>
  <c r="C1524" i="1"/>
  <c r="D43" i="8"/>
  <c r="D1453" i="1"/>
  <c r="I30" i="3"/>
  <c r="F515" i="4"/>
  <c r="C509" i="1"/>
  <c r="I28" i="3"/>
  <c r="D1435" i="1"/>
  <c r="H21" i="9"/>
  <c r="G21" i="9"/>
  <c r="F152" i="4"/>
  <c r="D151" i="4"/>
  <c r="C148" i="1"/>
  <c r="E5" i="7"/>
  <c r="G316" i="9" s="1"/>
  <c r="E316" i="9" s="1"/>
  <c r="H29" i="3"/>
  <c r="C1436" i="1"/>
  <c r="F311" i="4"/>
  <c r="C306" i="1"/>
  <c r="D420" i="4"/>
  <c r="F421" i="4"/>
  <c r="C415" i="1"/>
  <c r="G1454" i="1"/>
  <c r="H1454" i="1"/>
  <c r="F44" i="4"/>
  <c r="C40" i="1"/>
  <c r="E635" i="4"/>
  <c r="D629" i="1" s="1"/>
  <c r="D414" i="1"/>
  <c r="F363" i="4"/>
  <c r="C358" i="1"/>
  <c r="G1493" i="1"/>
  <c r="H1493" i="1"/>
  <c r="H1412" i="1"/>
  <c r="G1412" i="1"/>
  <c r="I25" i="3"/>
  <c r="D1329" i="1"/>
  <c r="H259" i="1"/>
  <c r="F134" i="5"/>
  <c r="C1112" i="1"/>
  <c r="F163" i="4"/>
  <c r="C159" i="1"/>
  <c r="F78" i="5"/>
  <c r="C1056" i="1"/>
  <c r="F89" i="6"/>
  <c r="C1383" i="1"/>
  <c r="F580" i="4"/>
  <c r="C574" i="1"/>
  <c r="E165" i="9"/>
  <c r="B165" i="9" s="1"/>
  <c r="C990" i="1"/>
  <c r="F12" i="5"/>
  <c r="D298" i="4"/>
  <c r="F299" i="4"/>
  <c r="C294" i="1"/>
  <c r="I1459" i="1"/>
  <c r="F87" i="5"/>
  <c r="C1065" i="1"/>
  <c r="F106" i="4"/>
  <c r="C102" i="1"/>
  <c r="D175" i="5"/>
  <c r="F176" i="5"/>
  <c r="H22" i="3"/>
  <c r="C1153" i="1"/>
  <c r="D7" i="5"/>
  <c r="E298" i="4"/>
  <c r="D294" i="1"/>
  <c r="F245" i="5"/>
  <c r="F529" i="4"/>
  <c r="D528" i="4"/>
  <c r="C523" i="1"/>
  <c r="F224" i="4"/>
  <c r="C220" i="1"/>
  <c r="F196" i="4"/>
  <c r="C192" i="1"/>
  <c r="D6" i="4"/>
  <c r="F7" i="4"/>
  <c r="C3" i="1"/>
  <c r="E350" i="4"/>
  <c r="D358" i="1"/>
  <c r="F118" i="5"/>
  <c r="C1096" i="1"/>
  <c r="I1448" i="1"/>
  <c r="I27" i="3"/>
  <c r="D1408" i="1"/>
  <c r="F82" i="4"/>
  <c r="C78" i="1"/>
  <c r="F114" i="6"/>
  <c r="H27" i="3"/>
  <c r="C1408" i="1"/>
  <c r="H1329" i="1"/>
  <c r="G1329" i="1"/>
  <c r="G587" i="1"/>
  <c r="G129" i="1"/>
  <c r="E315" i="9" l="1"/>
  <c r="I10" i="3" s="1"/>
  <c r="B316" i="9"/>
  <c r="D412" i="4"/>
  <c r="H16" i="3"/>
  <c r="F6" i="4"/>
  <c r="C2" i="1"/>
  <c r="H102" i="1"/>
  <c r="G102" i="1"/>
  <c r="E408" i="4"/>
  <c r="D403" i="1" s="1"/>
  <c r="D345" i="1"/>
  <c r="G192" i="1"/>
  <c r="H192" i="1"/>
  <c r="G294" i="1"/>
  <c r="H294" i="1"/>
  <c r="H1383" i="1"/>
  <c r="G1383" i="1"/>
  <c r="G159" i="1"/>
  <c r="H159" i="1"/>
  <c r="G1524" i="1"/>
  <c r="H1524" i="1"/>
  <c r="G346" i="1"/>
  <c r="H346" i="1"/>
  <c r="H1408" i="1"/>
  <c r="G1408" i="1"/>
  <c r="H1096" i="1"/>
  <c r="G1096" i="1"/>
  <c r="H3" i="1"/>
  <c r="G3" i="1"/>
  <c r="D636" i="4"/>
  <c r="F528" i="4"/>
  <c r="C522" i="1"/>
  <c r="E407" i="4"/>
  <c r="D402" i="1" s="1"/>
  <c r="D293" i="1"/>
  <c r="H1065" i="1"/>
  <c r="G1065" i="1"/>
  <c r="F420" i="4"/>
  <c r="D635" i="4"/>
  <c r="C414" i="1"/>
  <c r="F151" i="4"/>
  <c r="H17" i="3"/>
  <c r="D289" i="4"/>
  <c r="C147" i="1"/>
  <c r="I16" i="3"/>
  <c r="E412" i="4"/>
  <c r="D2" i="1"/>
  <c r="H46" i="1"/>
  <c r="G46" i="1"/>
  <c r="H1183" i="1"/>
  <c r="G1183" i="1"/>
  <c r="G1453" i="1"/>
  <c r="H1453" i="1"/>
  <c r="H1222" i="1"/>
  <c r="G1222" i="1"/>
  <c r="G619" i="1"/>
  <c r="H619" i="1"/>
  <c r="G1214" i="1"/>
  <c r="H1153" i="1"/>
  <c r="G1153" i="1"/>
  <c r="H78" i="1"/>
  <c r="G78" i="1"/>
  <c r="G523" i="1"/>
  <c r="H523" i="1"/>
  <c r="H990" i="1"/>
  <c r="G990" i="1"/>
  <c r="G1436" i="1"/>
  <c r="G148" i="1"/>
  <c r="H148" i="1"/>
  <c r="G1481" i="1"/>
  <c r="H1481" i="1"/>
  <c r="G453" i="1"/>
  <c r="H453" i="1"/>
  <c r="E289" i="4"/>
  <c r="I17" i="3"/>
  <c r="D147" i="1"/>
  <c r="G220" i="1"/>
  <c r="H220" i="1"/>
  <c r="F7" i="5"/>
  <c r="D6" i="5"/>
  <c r="H20" i="3"/>
  <c r="C985" i="1"/>
  <c r="C1152" i="1"/>
  <c r="D407" i="4"/>
  <c r="F298" i="4"/>
  <c r="C293" i="1"/>
  <c r="G574" i="1"/>
  <c r="H574" i="1"/>
  <c r="H1056" i="1"/>
  <c r="G1056" i="1"/>
  <c r="H1112" i="1"/>
  <c r="G1112" i="1"/>
  <c r="G306" i="1"/>
  <c r="H306" i="1"/>
  <c r="C1517" i="1"/>
  <c r="H11" i="3" s="1"/>
  <c r="G314" i="9"/>
  <c r="E314" i="9" s="1"/>
  <c r="B314" i="9" s="1"/>
  <c r="K1451" i="9"/>
  <c r="I34" i="3"/>
  <c r="H19" i="9"/>
  <c r="E19" i="9" s="1"/>
  <c r="B19" i="9" s="1"/>
  <c r="F350" i="4"/>
  <c r="D408" i="4"/>
  <c r="C345" i="1"/>
  <c r="F141" i="6"/>
  <c r="C1435" i="1"/>
  <c r="H28" i="3"/>
  <c r="G135" i="1"/>
  <c r="H135" i="1"/>
  <c r="I23" i="3"/>
  <c r="D1214" i="1"/>
  <c r="H1214" i="1" s="1"/>
  <c r="E175" i="5"/>
  <c r="D1152" i="1" s="1"/>
  <c r="H1046" i="1"/>
  <c r="G1046" i="1"/>
  <c r="G358" i="1"/>
  <c r="H358" i="1"/>
  <c r="H40" i="1"/>
  <c r="G40" i="1"/>
  <c r="G415" i="1"/>
  <c r="H415" i="1"/>
  <c r="I29" i="3"/>
  <c r="D1436" i="1"/>
  <c r="H1436" i="1" s="1"/>
  <c r="E21" i="9"/>
  <c r="G509" i="1"/>
  <c r="H509" i="1"/>
  <c r="C1518" i="1"/>
  <c r="I35" i="3"/>
  <c r="G313" i="9"/>
  <c r="E313" i="9" s="1"/>
  <c r="E6" i="5"/>
  <c r="I20" i="3"/>
  <c r="D985" i="1"/>
  <c r="H1299" i="1"/>
  <c r="G1299" i="1"/>
  <c r="H9" i="3"/>
  <c r="B318" i="9"/>
  <c r="E317" i="9"/>
  <c r="E636" i="4"/>
  <c r="D630" i="1" s="1"/>
  <c r="D522" i="1"/>
  <c r="H120" i="1"/>
  <c r="G120" i="1"/>
  <c r="G561" i="1"/>
  <c r="H561" i="1"/>
  <c r="F237" i="5"/>
  <c r="N3" i="9" l="1"/>
  <c r="H1152" i="1"/>
  <c r="G1152" i="1"/>
  <c r="B313" i="9"/>
  <c r="E312" i="9"/>
  <c r="I11" i="3" s="1"/>
  <c r="G345" i="1"/>
  <c r="H345" i="1"/>
  <c r="G293" i="1"/>
  <c r="H293" i="1"/>
  <c r="F175" i="5"/>
  <c r="E639" i="4"/>
  <c r="D407" i="1"/>
  <c r="D291" i="4"/>
  <c r="F289" i="4"/>
  <c r="D413" i="4"/>
  <c r="C285" i="1"/>
  <c r="F635" i="4"/>
  <c r="C629" i="1"/>
  <c r="F636" i="4"/>
  <c r="C630" i="1"/>
  <c r="D414" i="4"/>
  <c r="D639" i="4"/>
  <c r="F412" i="4"/>
  <c r="C407" i="1"/>
  <c r="H278" i="9"/>
  <c r="D984" i="1"/>
  <c r="G1517" i="1"/>
  <c r="H1517" i="1"/>
  <c r="G278" i="9"/>
  <c r="E278" i="9" s="1"/>
  <c r="G285" i="9"/>
  <c r="E285" i="9" s="1"/>
  <c r="B285" i="9" s="1"/>
  <c r="F6" i="5"/>
  <c r="C984" i="1"/>
  <c r="G147" i="1"/>
  <c r="H147" i="1"/>
  <c r="G414" i="1"/>
  <c r="H414" i="1"/>
  <c r="H2" i="1"/>
  <c r="G2" i="1"/>
  <c r="B21" i="9"/>
  <c r="F408" i="4"/>
  <c r="C403" i="1"/>
  <c r="H985" i="1"/>
  <c r="G985" i="1"/>
  <c r="E413" i="4"/>
  <c r="E291" i="4"/>
  <c r="D287" i="1" s="1"/>
  <c r="D285" i="1"/>
  <c r="K3" i="9"/>
  <c r="I9" i="3"/>
  <c r="G1518" i="1"/>
  <c r="H1518" i="1"/>
  <c r="H1435" i="1"/>
  <c r="G1435" i="1"/>
  <c r="F407" i="4"/>
  <c r="C402" i="1"/>
  <c r="E290" i="4"/>
  <c r="D286" i="1" s="1"/>
  <c r="G522" i="1"/>
  <c r="H522" i="1"/>
  <c r="D290" i="4"/>
  <c r="B278" i="9" l="1"/>
  <c r="E277" i="9"/>
  <c r="C409" i="1"/>
  <c r="F291" i="4"/>
  <c r="C287" i="1"/>
  <c r="E640" i="4"/>
  <c r="E415" i="4"/>
  <c r="D410" i="1" s="1"/>
  <c r="D408" i="1"/>
  <c r="E641" i="4"/>
  <c r="D633" i="1"/>
  <c r="F290" i="4"/>
  <c r="C286" i="1"/>
  <c r="G402" i="1"/>
  <c r="H402" i="1"/>
  <c r="H8" i="3"/>
  <c r="H984" i="1"/>
  <c r="G984" i="1"/>
  <c r="G407" i="1"/>
  <c r="H407" i="1"/>
  <c r="G630" i="1"/>
  <c r="H630" i="1"/>
  <c r="G285" i="1"/>
  <c r="H285" i="1"/>
  <c r="D641" i="4"/>
  <c r="F639" i="4"/>
  <c r="C633" i="1"/>
  <c r="G629" i="1"/>
  <c r="H629" i="1"/>
  <c r="G403" i="1"/>
  <c r="H403" i="1"/>
  <c r="D640" i="4"/>
  <c r="F413" i="4"/>
  <c r="D415" i="4"/>
  <c r="C408" i="1"/>
  <c r="E414" i="4"/>
  <c r="D409" i="1" s="1"/>
  <c r="F641" i="4" l="1"/>
  <c r="C635" i="1"/>
  <c r="D642" i="4"/>
  <c r="F640" i="4"/>
  <c r="C634" i="1"/>
  <c r="G408" i="1"/>
  <c r="H408" i="1"/>
  <c r="G633" i="1"/>
  <c r="H633" i="1"/>
  <c r="G409" i="1"/>
  <c r="H409" i="1"/>
  <c r="F415" i="4"/>
  <c r="C410" i="1"/>
  <c r="E642" i="4"/>
  <c r="D634" i="1"/>
  <c r="F414" i="4"/>
  <c r="E645" i="4"/>
  <c r="D635" i="1"/>
  <c r="G287" i="1"/>
  <c r="H287" i="1"/>
  <c r="M3" i="9"/>
  <c r="I8" i="3"/>
  <c r="G286" i="1"/>
  <c r="H286" i="1"/>
  <c r="I18" i="3" l="1"/>
  <c r="D639" i="1"/>
  <c r="E646" i="4"/>
  <c r="D636" i="1"/>
  <c r="G635" i="1"/>
  <c r="H635" i="1"/>
  <c r="G410" i="1"/>
  <c r="H410" i="1"/>
  <c r="G634" i="1"/>
  <c r="H634" i="1"/>
  <c r="D646" i="4"/>
  <c r="F642" i="4"/>
  <c r="C636" i="1"/>
  <c r="D645" i="4"/>
  <c r="F646" i="4" l="1"/>
  <c r="H19" i="3"/>
  <c r="C640" i="1"/>
  <c r="I19" i="3"/>
  <c r="D640" i="1"/>
  <c r="F645" i="4"/>
  <c r="H18" i="3"/>
  <c r="C639" i="1"/>
  <c r="G276" i="9"/>
  <c r="E276" i="9" s="1"/>
  <c r="B276" i="9" s="1"/>
  <c r="G636" i="1"/>
  <c r="H636" i="1"/>
  <c r="H7" i="3"/>
  <c r="G639" i="1" l="1"/>
  <c r="H639" i="1"/>
  <c r="G640" i="1"/>
  <c r="H640" i="1"/>
  <c r="J3" i="9"/>
  <c r="H274" i="9" l="1"/>
  <c r="L272" i="9"/>
  <c r="G274" i="9"/>
  <c r="H18" i="9"/>
  <c r="G18" i="9"/>
  <c r="M16" i="9"/>
  <c r="I11" i="9"/>
  <c r="K9" i="9"/>
  <c r="J6" i="9"/>
  <c r="M272" i="9"/>
  <c r="I12" i="9"/>
  <c r="K10" i="9"/>
  <c r="J7" i="9"/>
  <c r="L15" i="9"/>
  <c r="K13" i="9"/>
  <c r="J10" i="9"/>
  <c r="E10" i="9" s="1"/>
  <c r="B10" i="9" s="1"/>
  <c r="I7" i="9"/>
  <c r="K5" i="9"/>
  <c r="G17" i="9"/>
  <c r="I8" i="9"/>
  <c r="J11" i="9"/>
  <c r="K6" i="9"/>
  <c r="H16" i="9"/>
  <c r="M15" i="9"/>
  <c r="I9" i="9"/>
  <c r="G15" i="9"/>
  <c r="K8" i="9"/>
  <c r="J13" i="9"/>
  <c r="K11" i="9"/>
  <c r="J17" i="9"/>
  <c r="J8" i="9"/>
  <c r="I6" i="9"/>
  <c r="K12" i="9"/>
  <c r="I5" i="9"/>
  <c r="H17" i="9"/>
  <c r="J9" i="9"/>
  <c r="H15" i="9"/>
  <c r="I13" i="9"/>
  <c r="I17" i="9"/>
  <c r="K7" i="9"/>
  <c r="J12" i="9"/>
  <c r="J5" i="9"/>
  <c r="L16" i="9"/>
  <c r="G16" i="9"/>
  <c r="E274" i="9" l="1"/>
  <c r="E16" i="9"/>
  <c r="E15" i="9"/>
  <c r="E6" i="9"/>
  <c r="B6" i="9" s="1"/>
  <c r="E8" i="9"/>
  <c r="B8" i="9" s="1"/>
  <c r="F16" i="9"/>
  <c r="E17" i="9"/>
  <c r="B17" i="9" s="1"/>
  <c r="E12" i="9"/>
  <c r="B12" i="9" s="1"/>
  <c r="E11" i="9"/>
  <c r="B11" i="9" s="1"/>
  <c r="B274" i="9"/>
  <c r="E20" i="9"/>
  <c r="I7" i="3" s="1"/>
  <c r="E13" i="9"/>
  <c r="B13" i="9" s="1"/>
  <c r="E5" i="9"/>
  <c r="F15" i="9"/>
  <c r="F14" i="9" s="1"/>
  <c r="F272" i="9"/>
  <c r="E9" i="9"/>
  <c r="B9" i="9" s="1"/>
  <c r="E7" i="9"/>
  <c r="B7" i="9" s="1"/>
  <c r="E18" i="9"/>
  <c r="B18" i="9" s="1"/>
  <c r="B16" i="9" l="1"/>
  <c r="E14" i="9"/>
  <c r="B15" i="9"/>
  <c r="B272" i="9"/>
  <c r="F20" i="9"/>
  <c r="F3" i="9" s="1"/>
  <c r="E4" i="9"/>
  <c r="E3" i="9" s="1"/>
  <c r="B5" i="9"/>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<sst xmlns="http://schemas.openxmlformats.org/spreadsheetml/2006/main" count="5183" uniqueCount="3453">
  <si>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</si>
  <si>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</si>
  <si>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</si>
  <si>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</si>
  <si>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</si>
  <si>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</si>
  <si>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</si>
  <si>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</si>
  <si>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</si>
  <si>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</si>
  <si>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</si>
  <si>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</si>
  <si>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</si>
  <si>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</si>
  <si>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</si>
  <si>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</si>
  <si>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</si>
  <si>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</si>
  <si>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</si>
  <si>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</si>
  <si>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</si>
  <si>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</si>
  <si>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</si>
  <si>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</si>
  <si>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</si>
  <si>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</si>
  <si>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</si>
  <si>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</si>
  <si>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</si>
  <si>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</si>
  <si>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</si>
  <si>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VIDIKOVAC</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</si>
  <si>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</si>
  <si>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</si>
  <si>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</si>
  <si>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</si>
  <si>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</si>
  <si>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</si>
  <si>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</si>
  <si>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</si>
  <si>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</si>
  <si>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</si>
  <si>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</si>
  <si>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</si>
  <si>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</si>
  <si>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</si>
  <si>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</si>
  <si>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</si>
  <si>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10942 - OSNOVNA ŠKOLA VIDIKOVAC</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</si>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</sst>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2009977.1099999999</v>
      </c>
      <c r="D2" s="9">
        <f>'PR-RAS'!E6</f>
        <v>2406981.23</v>
      </c>
      <c r="E2" s="9">
        <v>0</v>
      </c>
      <c r="F2" s="9">
        <v>0</v>
      </c>
      <c r="G2" s="10">
        <f t="shared" ref="G2:G65" si="0">(B2/1000)*(C2*1+D2*2)</f>
        <v>6823.9395700000005</v>
      </c>
      <c r="H2" s="10">
        <f t="shared" ref="H2:H65" si="1">ABS(C2-ROUND(C2,0))+ABS(D2-ROUND(D2,0))</f>
        <v>0.33999999985098839</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1623009.46</v>
      </c>
      <c r="D46" s="4">
        <f>'PR-RAS'!E50</f>
        <v>1956877.62</v>
      </c>
      <c r="E46" s="4">
        <v>0</v>
      </c>
      <c r="F46" s="4">
        <v>0</v>
      </c>
      <c r="G46" s="5">
        <f t="shared" si="0"/>
        <v>249154.41149999999</v>
      </c>
      <c r="H46" s="5">
        <f t="shared" si="1"/>
        <v>0.83999999985098839</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1623009.46</v>
      </c>
      <c r="D64" s="4">
        <f>'PR-RAS'!E68</f>
        <v>1956877.62</v>
      </c>
      <c r="E64" s="4">
        <v>0</v>
      </c>
      <c r="F64" s="4">
        <v>0</v>
      </c>
      <c r="G64" s="5">
        <f t="shared" si="0"/>
        <v>348816.17610000004</v>
      </c>
      <c r="H64" s="5">
        <f t="shared" si="1"/>
        <v>0.83999999985098839</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1610410.19</v>
      </c>
      <c r="D65" s="4">
        <f>'PR-RAS'!E69</f>
        <v>1941247.05</v>
      </c>
      <c r="E65" s="4">
        <v>0</v>
      </c>
      <c r="F65" s="4">
        <v>0</v>
      </c>
      <c r="G65" s="5">
        <f t="shared" si="0"/>
        <v>351545.87456000003</v>
      </c>
      <c r="H65" s="5">
        <f t="shared" si="1"/>
        <v>0.23999999999068677</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12599.27</v>
      </c>
      <c r="D66" s="4">
        <f>'PR-RAS'!E70</f>
        <v>15630.57</v>
      </c>
      <c r="E66" s="4">
        <v>0</v>
      </c>
      <c r="F66" s="4">
        <v>0</v>
      </c>
      <c r="G66" s="5">
        <f t="shared" ref="G66:G129" si="2">(B66/1000)*(C66*1+D66*2)</f>
        <v>2850.9266500000003</v>
      </c>
      <c r="H66" s="5">
        <f t="shared" ref="H66:H129" si="3">ABS(C66-ROUND(C66,0))+ABS(D66-ROUND(D66,0))</f>
        <v>0.7000000000007276</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116631.96</v>
      </c>
      <c r="D102" s="4">
        <f>'PR-RAS'!E106</f>
        <v>115876.13</v>
      </c>
      <c r="E102" s="4">
        <v>0</v>
      </c>
      <c r="F102" s="4">
        <v>0</v>
      </c>
      <c r="G102" s="5">
        <f t="shared" si="2"/>
        <v>35186.806220000006</v>
      </c>
      <c r="H102" s="5">
        <f t="shared" si="3"/>
        <v>0.16999999999825377</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116631.96</v>
      </c>
      <c r="D108" s="4">
        <f>'PR-RAS'!E112</f>
        <v>115876.13</v>
      </c>
      <c r="E108" s="4">
        <v>0</v>
      </c>
      <c r="F108" s="4">
        <v>0</v>
      </c>
      <c r="G108" s="5">
        <f t="shared" si="2"/>
        <v>37277.111540000005</v>
      </c>
      <c r="H108" s="5">
        <f t="shared" si="3"/>
        <v>0.16999999999825377</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116631.96</v>
      </c>
      <c r="D113" s="4">
        <f>'PR-RAS'!E117</f>
        <v>115876.13</v>
      </c>
      <c r="E113" s="4">
        <v>0</v>
      </c>
      <c r="F113" s="4">
        <v>0</v>
      </c>
      <c r="G113" s="5">
        <f t="shared" si="2"/>
        <v>39019.032640000005</v>
      </c>
      <c r="H113" s="5">
        <f t="shared" si="3"/>
        <v>0.16999999999825377</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4474.01</v>
      </c>
      <c r="D120" s="4">
        <f>'PR-RAS'!E124</f>
        <v>5999.4</v>
      </c>
      <c r="E120" s="4">
        <v>0</v>
      </c>
      <c r="F120" s="4">
        <v>0</v>
      </c>
      <c r="G120" s="5">
        <f t="shared" si="2"/>
        <v>1960.2643899999996</v>
      </c>
      <c r="H120" s="5">
        <f t="shared" si="3"/>
        <v>0.40999999999985448</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3374.01</v>
      </c>
      <c r="D121" s="4">
        <f>'PR-RAS'!E125</f>
        <v>5009.3999999999996</v>
      </c>
      <c r="E121" s="4">
        <v>0</v>
      </c>
      <c r="F121" s="4">
        <v>0</v>
      </c>
      <c r="G121" s="5">
        <f t="shared" si="2"/>
        <v>1607.1371999999999</v>
      </c>
      <c r="H121" s="5">
        <f t="shared" si="3"/>
        <v>0.40999999999985448</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214.3</v>
      </c>
      <c r="D122" s="4">
        <f>'PR-RAS'!E126</f>
        <v>749.4</v>
      </c>
      <c r="E122" s="4">
        <v>0</v>
      </c>
      <c r="F122" s="4">
        <v>0</v>
      </c>
      <c r="G122" s="5">
        <f t="shared" si="2"/>
        <v>207.28509999999997</v>
      </c>
      <c r="H122" s="5">
        <f t="shared" si="3"/>
        <v>0.69999999999998863</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3159.71</v>
      </c>
      <c r="D123" s="4">
        <f>'PR-RAS'!E127</f>
        <v>4260</v>
      </c>
      <c r="E123" s="4">
        <v>0</v>
      </c>
      <c r="F123" s="4">
        <v>0</v>
      </c>
      <c r="G123" s="5">
        <f t="shared" si="2"/>
        <v>1424.9246199999998</v>
      </c>
      <c r="H123" s="5">
        <f t="shared" si="3"/>
        <v>0.28999999999996362</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1100</v>
      </c>
      <c r="D124" s="4">
        <f>'PR-RAS'!E128</f>
        <v>990</v>
      </c>
      <c r="E124" s="4">
        <v>0</v>
      </c>
      <c r="F124" s="4">
        <v>0</v>
      </c>
      <c r="G124" s="5">
        <f t="shared" si="2"/>
        <v>378.84</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1100</v>
      </c>
      <c r="D125" s="4">
        <f>'PR-RAS'!E129</f>
        <v>990</v>
      </c>
      <c r="E125" s="4">
        <v>0</v>
      </c>
      <c r="F125" s="4">
        <v>0</v>
      </c>
      <c r="G125" s="5">
        <f t="shared" si="2"/>
        <v>381.92</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265861.68</v>
      </c>
      <c r="D129" s="4">
        <f>'PR-RAS'!E133</f>
        <v>328228.08</v>
      </c>
      <c r="E129" s="4">
        <v>0</v>
      </c>
      <c r="F129" s="4">
        <v>0</v>
      </c>
      <c r="G129" s="5">
        <f t="shared" si="2"/>
        <v>118056.68352000001</v>
      </c>
      <c r="H129" s="5">
        <f t="shared" si="3"/>
        <v>0.40000000002328306</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265861.68</v>
      </c>
      <c r="D130" s="4">
        <f>'PR-RAS'!E134</f>
        <v>328228.08</v>
      </c>
      <c r="E130" s="4">
        <v>0</v>
      </c>
      <c r="F130" s="4">
        <v>0</v>
      </c>
      <c r="G130" s="5">
        <f t="shared" ref="G130:G193" si="4">(B130/1000)*(C130*1+D130*2)</f>
        <v>118979.00136000001</v>
      </c>
      <c r="H130" s="5">
        <f t="shared" ref="H130:H193" si="5">ABS(C130-ROUND(C130,0))+ABS(D130-ROUND(D130,0))</f>
        <v>0.40000000002328306</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265066.3</v>
      </c>
      <c r="D131" s="4">
        <f>'PR-RAS'!E135</f>
        <v>327432.08</v>
      </c>
      <c r="E131" s="4">
        <v>0</v>
      </c>
      <c r="F131" s="4">
        <v>0</v>
      </c>
      <c r="G131" s="5">
        <f t="shared" si="4"/>
        <v>119590.9598</v>
      </c>
      <c r="H131" s="5">
        <f t="shared" si="5"/>
        <v>0.38000000000465661</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795.38</v>
      </c>
      <c r="D132" s="4">
        <f>'PR-RAS'!E136</f>
        <v>796</v>
      </c>
      <c r="E132" s="4">
        <v>0</v>
      </c>
      <c r="F132" s="4">
        <v>0</v>
      </c>
      <c r="G132" s="5">
        <f t="shared" si="4"/>
        <v>312.74678</v>
      </c>
      <c r="H132" s="5">
        <f t="shared" si="5"/>
        <v>0.37999999999999545</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1962811.89</v>
      </c>
      <c r="D147" s="4">
        <f>'PR-RAS'!E151</f>
        <v>2376306.9600000004</v>
      </c>
      <c r="E147" s="4">
        <v>0</v>
      </c>
      <c r="F147" s="4">
        <v>0</v>
      </c>
      <c r="G147" s="5">
        <f t="shared" si="4"/>
        <v>980452.16826000006</v>
      </c>
      <c r="H147" s="5">
        <f t="shared" si="5"/>
        <v>0.1499999996740371</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1633348.9</v>
      </c>
      <c r="D148" s="4">
        <f>'PR-RAS'!E152</f>
        <v>2039768.9900000002</v>
      </c>
      <c r="E148" s="4">
        <v>0</v>
      </c>
      <c r="F148" s="4">
        <v>0</v>
      </c>
      <c r="G148" s="5">
        <f t="shared" si="4"/>
        <v>839794.37136000011</v>
      </c>
      <c r="H148" s="5">
        <f t="shared" si="5"/>
        <v>0.10999999986961484</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1341106.57</v>
      </c>
      <c r="D149" s="4">
        <f>'PR-RAS'!E153</f>
        <v>1683022.4900000002</v>
      </c>
      <c r="E149" s="4">
        <v>0</v>
      </c>
      <c r="F149" s="4">
        <v>0</v>
      </c>
      <c r="G149" s="5">
        <f t="shared" si="4"/>
        <v>696658.42940000002</v>
      </c>
      <c r="H149" s="5">
        <f t="shared" si="5"/>
        <v>0.92000000015832484</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1324429.31</v>
      </c>
      <c r="D150" s="4">
        <f>'PR-RAS'!E154</f>
        <v>1659816.1</v>
      </c>
      <c r="E150" s="4">
        <v>0</v>
      </c>
      <c r="F150" s="4">
        <v>0</v>
      </c>
      <c r="G150" s="5">
        <f t="shared" si="4"/>
        <v>691965.16498999996</v>
      </c>
      <c r="H150" s="5">
        <f t="shared" si="5"/>
        <v>0.41000000014901161</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11943.11</v>
      </c>
      <c r="D152" s="4">
        <f>'PR-RAS'!E156</f>
        <v>15648.82</v>
      </c>
      <c r="E152" s="4">
        <v>0</v>
      </c>
      <c r="F152" s="4">
        <v>0</v>
      </c>
      <c r="G152" s="5">
        <f t="shared" si="4"/>
        <v>6529.3532500000001</v>
      </c>
      <c r="H152" s="5">
        <f t="shared" si="5"/>
        <v>0.29000000000087311</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4734.1499999999996</v>
      </c>
      <c r="D153" s="4">
        <f>'PR-RAS'!E157</f>
        <v>7557.57</v>
      </c>
      <c r="E153" s="4">
        <v>0</v>
      </c>
      <c r="F153" s="4">
        <v>0</v>
      </c>
      <c r="G153" s="5">
        <f t="shared" si="4"/>
        <v>3017.0920799999999</v>
      </c>
      <c r="H153" s="5">
        <f t="shared" si="5"/>
        <v>0.57999999999992724</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70959.42</v>
      </c>
      <c r="D154" s="4">
        <f>'PR-RAS'!E158</f>
        <v>79047.58</v>
      </c>
      <c r="E154" s="4">
        <v>0</v>
      </c>
      <c r="F154" s="4">
        <v>0</v>
      </c>
      <c r="G154" s="5">
        <f t="shared" si="4"/>
        <v>35045.350740000002</v>
      </c>
      <c r="H154" s="5">
        <f t="shared" si="5"/>
        <v>0.83999999999650754</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221282.91</v>
      </c>
      <c r="D155" s="4">
        <f>'PR-RAS'!E159</f>
        <v>277698.92</v>
      </c>
      <c r="E155" s="4">
        <v>0</v>
      </c>
      <c r="F155" s="4">
        <v>0</v>
      </c>
      <c r="G155" s="5">
        <f t="shared" si="4"/>
        <v>119608.8355</v>
      </c>
      <c r="H155" s="5">
        <f t="shared" si="5"/>
        <v>0.17000000001280569</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221282.91</v>
      </c>
      <c r="D157" s="4">
        <f>'PR-RAS'!E161</f>
        <v>277698.92</v>
      </c>
      <c r="E157" s="4">
        <v>0</v>
      </c>
      <c r="F157" s="4">
        <v>0</v>
      </c>
      <c r="G157" s="5">
        <f t="shared" si="4"/>
        <v>121162.197</v>
      </c>
      <c r="H157" s="5">
        <f t="shared" si="5"/>
        <v>0.17000000001280569</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313107.03000000003</v>
      </c>
      <c r="D159" s="4">
        <f>'PR-RAS'!E163</f>
        <v>315431</v>
      </c>
      <c r="E159" s="4">
        <v>0</v>
      </c>
      <c r="F159" s="4">
        <v>0</v>
      </c>
      <c r="G159" s="5">
        <f t="shared" si="4"/>
        <v>149147.10674000002</v>
      </c>
      <c r="H159" s="5">
        <f t="shared" si="5"/>
        <v>3.0000000027939677E-2</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40495.83</v>
      </c>
      <c r="D160" s="4">
        <f>'PR-RAS'!E164</f>
        <v>45434.67</v>
      </c>
      <c r="E160" s="4">
        <v>0</v>
      </c>
      <c r="F160" s="4">
        <v>0</v>
      </c>
      <c r="G160" s="5">
        <f t="shared" si="4"/>
        <v>20887.062029999997</v>
      </c>
      <c r="H160" s="5">
        <f t="shared" si="5"/>
        <v>0.5</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11975.64</v>
      </c>
      <c r="D161" s="4">
        <f>'PR-RAS'!E165</f>
        <v>12425.03</v>
      </c>
      <c r="E161" s="4">
        <v>0</v>
      </c>
      <c r="F161" s="4">
        <v>0</v>
      </c>
      <c r="G161" s="5">
        <f t="shared" si="4"/>
        <v>5892.1120000000001</v>
      </c>
      <c r="H161" s="5">
        <f t="shared" si="5"/>
        <v>0.39000000000123691</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26137.88</v>
      </c>
      <c r="D162" s="4">
        <f>'PR-RAS'!E166</f>
        <v>32559.64</v>
      </c>
      <c r="E162" s="4">
        <v>0</v>
      </c>
      <c r="F162" s="4">
        <v>0</v>
      </c>
      <c r="G162" s="5">
        <f t="shared" si="4"/>
        <v>14692.402760000001</v>
      </c>
      <c r="H162" s="5">
        <f t="shared" si="5"/>
        <v>0.47999999999956344</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2382.31</v>
      </c>
      <c r="D163" s="4">
        <f>'PR-RAS'!E167</f>
        <v>450</v>
      </c>
      <c r="E163" s="4">
        <v>0</v>
      </c>
      <c r="F163" s="4">
        <v>0</v>
      </c>
      <c r="G163" s="5">
        <f t="shared" si="4"/>
        <v>531.73422000000005</v>
      </c>
      <c r="H163" s="5">
        <f t="shared" si="5"/>
        <v>0.30999999999994543</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201859.69</v>
      </c>
      <c r="D165" s="4">
        <f>'PR-RAS'!E169</f>
        <v>189148.44</v>
      </c>
      <c r="E165" s="4">
        <v>0</v>
      </c>
      <c r="F165" s="4">
        <v>0</v>
      </c>
      <c r="G165" s="5">
        <f t="shared" si="4"/>
        <v>95145.677480000013</v>
      </c>
      <c r="H165" s="5">
        <f t="shared" si="5"/>
        <v>0.75</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33256.57</v>
      </c>
      <c r="D166" s="4">
        <f>'PR-RAS'!E170</f>
        <v>34007.449999999997</v>
      </c>
      <c r="E166" s="4">
        <v>0</v>
      </c>
      <c r="F166" s="4">
        <v>0</v>
      </c>
      <c r="G166" s="5">
        <f t="shared" si="4"/>
        <v>16709.792550000002</v>
      </c>
      <c r="H166" s="5">
        <f t="shared" si="5"/>
        <v>0.87999999999738066</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128676.98</v>
      </c>
      <c r="D167" s="4">
        <f>'PR-RAS'!E171</f>
        <v>122267.71</v>
      </c>
      <c r="E167" s="4">
        <v>0</v>
      </c>
      <c r="F167" s="4">
        <v>0</v>
      </c>
      <c r="G167" s="5">
        <f t="shared" si="4"/>
        <v>61953.258400000006</v>
      </c>
      <c r="H167" s="5">
        <f t="shared" si="5"/>
        <v>0.30999999999767169</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32431.39</v>
      </c>
      <c r="D168" s="4">
        <f>'PR-RAS'!E172</f>
        <v>25525.25</v>
      </c>
      <c r="E168" s="4">
        <v>0</v>
      </c>
      <c r="F168" s="4">
        <v>0</v>
      </c>
      <c r="G168" s="5">
        <f t="shared" si="4"/>
        <v>13941.475630000001</v>
      </c>
      <c r="H168" s="5">
        <f t="shared" si="5"/>
        <v>0.63999999999941792</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3333.14</v>
      </c>
      <c r="D169" s="4">
        <f>'PR-RAS'!E173</f>
        <v>1861.3</v>
      </c>
      <c r="E169" s="4">
        <v>0</v>
      </c>
      <c r="F169" s="4">
        <v>0</v>
      </c>
      <c r="G169" s="5">
        <f t="shared" si="4"/>
        <v>1185.3643200000001</v>
      </c>
      <c r="H169" s="5">
        <f t="shared" si="5"/>
        <v>0.4399999999998272</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3059.9</v>
      </c>
      <c r="D170" s="4">
        <f>'PR-RAS'!E174</f>
        <v>4360.51</v>
      </c>
      <c r="E170" s="4">
        <v>0</v>
      </c>
      <c r="F170" s="4">
        <v>0</v>
      </c>
      <c r="G170" s="5">
        <f t="shared" si="4"/>
        <v>1990.9754800000001</v>
      </c>
      <c r="H170" s="5">
        <f t="shared" si="5"/>
        <v>0.58999999999969077</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1101.71</v>
      </c>
      <c r="D172" s="4">
        <f>'PR-RAS'!E176</f>
        <v>1126.22</v>
      </c>
      <c r="E172" s="4">
        <v>0</v>
      </c>
      <c r="F172" s="4">
        <v>0</v>
      </c>
      <c r="G172" s="5">
        <f t="shared" si="4"/>
        <v>573.55965000000003</v>
      </c>
      <c r="H172" s="5">
        <f t="shared" si="5"/>
        <v>0.50999999999999091</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61771.759999999995</v>
      </c>
      <c r="D173" s="4">
        <f>'PR-RAS'!E177</f>
        <v>61029.25</v>
      </c>
      <c r="E173" s="4">
        <v>0</v>
      </c>
      <c r="F173" s="4">
        <v>0</v>
      </c>
      <c r="G173" s="5">
        <f t="shared" si="4"/>
        <v>31618.80472</v>
      </c>
      <c r="H173" s="5">
        <f t="shared" si="5"/>
        <v>0.49000000000523869</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14218.05</v>
      </c>
      <c r="D174" s="4">
        <f>'PR-RAS'!E178</f>
        <v>11245.95</v>
      </c>
      <c r="E174" s="4">
        <v>0</v>
      </c>
      <c r="F174" s="4">
        <v>0</v>
      </c>
      <c r="G174" s="5">
        <f t="shared" si="4"/>
        <v>6350.8213499999993</v>
      </c>
      <c r="H174" s="5">
        <f t="shared" si="5"/>
        <v>9.9999999998544808E-2</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17482.23</v>
      </c>
      <c r="D175" s="4">
        <f>'PR-RAS'!E179</f>
        <v>21685.31</v>
      </c>
      <c r="E175" s="4">
        <v>0</v>
      </c>
      <c r="F175" s="4">
        <v>0</v>
      </c>
      <c r="G175" s="5">
        <f t="shared" si="4"/>
        <v>10588.3959</v>
      </c>
      <c r="H175" s="5">
        <f t="shared" si="5"/>
        <v>0.54000000000087311</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0</v>
      </c>
      <c r="D176" s="4">
        <f>'PR-RAS'!E180</f>
        <v>85</v>
      </c>
      <c r="E176" s="4">
        <v>0</v>
      </c>
      <c r="F176" s="4">
        <v>0</v>
      </c>
      <c r="G176" s="5">
        <f t="shared" si="4"/>
        <v>29.749999999999996</v>
      </c>
      <c r="H176" s="5">
        <f t="shared" si="5"/>
        <v>0</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11117.32</v>
      </c>
      <c r="D177" s="4">
        <f>'PR-RAS'!E181</f>
        <v>10264.459999999999</v>
      </c>
      <c r="E177" s="4">
        <v>0</v>
      </c>
      <c r="F177" s="4">
        <v>0</v>
      </c>
      <c r="G177" s="5">
        <f t="shared" si="4"/>
        <v>5569.7382399999997</v>
      </c>
      <c r="H177" s="5">
        <f t="shared" si="5"/>
        <v>0.77999999999883585</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1048.69</v>
      </c>
      <c r="D178" s="4">
        <f>'PR-RAS'!E182</f>
        <v>1629.21</v>
      </c>
      <c r="E178" s="4">
        <v>0</v>
      </c>
      <c r="F178" s="4">
        <v>0</v>
      </c>
      <c r="G178" s="5">
        <f t="shared" si="4"/>
        <v>762.35847000000001</v>
      </c>
      <c r="H178" s="5">
        <f t="shared" si="5"/>
        <v>0.51999999999998181</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6880.76</v>
      </c>
      <c r="D179" s="4">
        <f>'PR-RAS'!E183</f>
        <v>4771.1099999999997</v>
      </c>
      <c r="E179" s="4">
        <v>0</v>
      </c>
      <c r="F179" s="4">
        <v>0</v>
      </c>
      <c r="G179" s="5">
        <f t="shared" si="4"/>
        <v>2923.2904399999998</v>
      </c>
      <c r="H179" s="5">
        <f t="shared" si="5"/>
        <v>0.3499999999994543</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512.70000000000005</v>
      </c>
      <c r="D180" s="4">
        <f>'PR-RAS'!E184</f>
        <v>785.14</v>
      </c>
      <c r="E180" s="4">
        <v>0</v>
      </c>
      <c r="F180" s="4">
        <v>0</v>
      </c>
      <c r="G180" s="5">
        <f t="shared" si="4"/>
        <v>372.85341999999997</v>
      </c>
      <c r="H180" s="5">
        <f t="shared" si="5"/>
        <v>0.43999999999994088</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7852.85</v>
      </c>
      <c r="D181" s="4">
        <f>'PR-RAS'!E185</f>
        <v>7121.98</v>
      </c>
      <c r="E181" s="4">
        <v>0</v>
      </c>
      <c r="F181" s="4">
        <v>0</v>
      </c>
      <c r="G181" s="5">
        <f t="shared" si="4"/>
        <v>3977.4257999999995</v>
      </c>
      <c r="H181" s="5">
        <f t="shared" si="5"/>
        <v>0.17000000000007276</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2659.16</v>
      </c>
      <c r="D182" s="4">
        <f>'PR-RAS'!E186</f>
        <v>3441.09</v>
      </c>
      <c r="E182" s="4">
        <v>0</v>
      </c>
      <c r="F182" s="4">
        <v>0</v>
      </c>
      <c r="G182" s="5">
        <f t="shared" si="4"/>
        <v>1726.98254</v>
      </c>
      <c r="H182" s="5">
        <f t="shared" si="5"/>
        <v>0.25</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8979.75</v>
      </c>
      <c r="D184" s="4">
        <f>'PR-RAS'!E188</f>
        <v>19818.64</v>
      </c>
      <c r="E184" s="4">
        <v>0</v>
      </c>
      <c r="F184" s="4">
        <v>0</v>
      </c>
      <c r="G184" s="5">
        <f t="shared" si="4"/>
        <v>8896.9164899999996</v>
      </c>
      <c r="H184" s="5">
        <f t="shared" si="5"/>
        <v>0.61000000000058208</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292.02999999999997</v>
      </c>
      <c r="D185" s="4">
        <f>'PR-RAS'!E189</f>
        <v>86.55</v>
      </c>
      <c r="E185" s="4">
        <v>0</v>
      </c>
      <c r="F185" s="4">
        <v>0</v>
      </c>
      <c r="G185" s="5">
        <f t="shared" si="4"/>
        <v>85.583919999999992</v>
      </c>
      <c r="H185" s="5">
        <f t="shared" si="5"/>
        <v>0.47999999999997556</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3174.85</v>
      </c>
      <c r="D186" s="4">
        <f>'PR-RAS'!E190</f>
        <v>5810.39</v>
      </c>
      <c r="E186" s="4">
        <v>0</v>
      </c>
      <c r="F186" s="4">
        <v>0</v>
      </c>
      <c r="G186" s="5">
        <f t="shared" si="4"/>
        <v>2737.19155</v>
      </c>
      <c r="H186" s="5">
        <f t="shared" si="5"/>
        <v>0.54000000000041837</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0</v>
      </c>
      <c r="D187" s="4">
        <f>'PR-RAS'!E191</f>
        <v>1761.74</v>
      </c>
      <c r="E187" s="4">
        <v>0</v>
      </c>
      <c r="F187" s="4">
        <v>0</v>
      </c>
      <c r="G187" s="5">
        <f t="shared" si="4"/>
        <v>655.36728000000005</v>
      </c>
      <c r="H187" s="5">
        <f t="shared" si="5"/>
        <v>0.25999999999999091</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176.36</v>
      </c>
      <c r="D188" s="4">
        <f>'PR-RAS'!E192</f>
        <v>188.09</v>
      </c>
      <c r="E188" s="4">
        <v>0</v>
      </c>
      <c r="F188" s="4">
        <v>0</v>
      </c>
      <c r="G188" s="5">
        <f t="shared" si="4"/>
        <v>103.32498</v>
      </c>
      <c r="H188" s="5">
        <f t="shared" si="5"/>
        <v>0.45000000000001705</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4760.45</v>
      </c>
      <c r="D189" s="4">
        <f>'PR-RAS'!E193</f>
        <v>6314.63</v>
      </c>
      <c r="E189" s="4">
        <v>0</v>
      </c>
      <c r="F189" s="4">
        <v>0</v>
      </c>
      <c r="G189" s="5">
        <f t="shared" si="4"/>
        <v>3269.26548</v>
      </c>
      <c r="H189" s="5">
        <f t="shared" si="5"/>
        <v>0.81999999999970896</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576.05999999999995</v>
      </c>
      <c r="D191" s="4">
        <f>'PR-RAS'!E195</f>
        <v>5657.24</v>
      </c>
      <c r="E191" s="4">
        <v>0</v>
      </c>
      <c r="F191" s="4">
        <v>0</v>
      </c>
      <c r="G191" s="5">
        <f t="shared" si="4"/>
        <v>2259.2025999999996</v>
      </c>
      <c r="H191" s="5">
        <f t="shared" si="5"/>
        <v>0.29999999999972715</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0</v>
      </c>
      <c r="D192" s="4">
        <f>'PR-RAS'!E196</f>
        <v>0</v>
      </c>
      <c r="E192" s="4">
        <v>0</v>
      </c>
      <c r="F192" s="4">
        <v>0</v>
      </c>
      <c r="G192" s="5">
        <f t="shared" si="4"/>
        <v>0</v>
      </c>
      <c r="H192" s="5">
        <f t="shared" si="5"/>
        <v>0</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0</v>
      </c>
      <c r="D206" s="4">
        <f>'PR-RAS'!E210</f>
        <v>0</v>
      </c>
      <c r="E206" s="4">
        <v>0</v>
      </c>
      <c r="F206" s="4">
        <v>0</v>
      </c>
      <c r="G206" s="5">
        <f t="shared" si="6"/>
        <v>0</v>
      </c>
      <c r="H206" s="5">
        <f t="shared" si="7"/>
        <v>0</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0</v>
      </c>
      <c r="D207" s="4">
        <f>'PR-RAS'!E211</f>
        <v>0</v>
      </c>
      <c r="E207" s="4">
        <v>0</v>
      </c>
      <c r="F207" s="4">
        <v>0</v>
      </c>
      <c r="G207" s="5">
        <f t="shared" si="6"/>
        <v>0</v>
      </c>
      <c r="H207" s="5">
        <f t="shared" si="7"/>
        <v>0</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14911.57</v>
      </c>
      <c r="D248" s="4">
        <f>'PR-RAS'!E252</f>
        <v>20061.97</v>
      </c>
      <c r="E248" s="4">
        <v>0</v>
      </c>
      <c r="F248" s="4">
        <v>0</v>
      </c>
      <c r="G248" s="5">
        <f t="shared" si="6"/>
        <v>13593.77097</v>
      </c>
      <c r="H248" s="5">
        <f t="shared" si="7"/>
        <v>0.45999999999912689</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14911.57</v>
      </c>
      <c r="D255" s="4">
        <f>'PR-RAS'!E259</f>
        <v>20061.97</v>
      </c>
      <c r="E255" s="4">
        <v>0</v>
      </c>
      <c r="F255" s="4">
        <v>0</v>
      </c>
      <c r="G255" s="5">
        <f t="shared" si="6"/>
        <v>13979.019540000001</v>
      </c>
      <c r="H255" s="5">
        <f t="shared" si="7"/>
        <v>0.45999999999912689</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14911.57</v>
      </c>
      <c r="D257" s="4">
        <f>'PR-RAS'!E261</f>
        <v>20061.97</v>
      </c>
      <c r="E257" s="4">
        <v>0</v>
      </c>
      <c r="F257" s="4">
        <v>0</v>
      </c>
      <c r="G257" s="5">
        <f t="shared" si="6"/>
        <v>14089.090560000001</v>
      </c>
      <c r="H257" s="5">
        <f t="shared" si="7"/>
        <v>0.45999999999912689</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1444.39</v>
      </c>
      <c r="D259" s="4">
        <f>'PR-RAS'!E263</f>
        <v>1045</v>
      </c>
      <c r="E259" s="4">
        <v>0</v>
      </c>
      <c r="F259" s="4">
        <v>0</v>
      </c>
      <c r="G259" s="5">
        <f t="shared" si="8"/>
        <v>911.8726200000001</v>
      </c>
      <c r="H259" s="5">
        <f t="shared" si="9"/>
        <v>0.39000000000010004</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1444.39</v>
      </c>
      <c r="D260" s="4">
        <f>'PR-RAS'!E264</f>
        <v>1045</v>
      </c>
      <c r="E260" s="4">
        <v>0</v>
      </c>
      <c r="F260" s="4">
        <v>0</v>
      </c>
      <c r="G260" s="5">
        <f t="shared" si="8"/>
        <v>915.40701000000013</v>
      </c>
      <c r="H260" s="5">
        <f t="shared" si="9"/>
        <v>0.39000000000010004</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1444.39</v>
      </c>
      <c r="D262" s="4">
        <f>'PR-RAS'!E266</f>
        <v>1045</v>
      </c>
      <c r="E262" s="4">
        <v>0</v>
      </c>
      <c r="F262" s="4">
        <v>0</v>
      </c>
      <c r="G262" s="5">
        <f t="shared" si="8"/>
        <v>922.47579000000007</v>
      </c>
      <c r="H262" s="5">
        <f t="shared" si="9"/>
        <v>0.39000000000010004</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1962811.89</v>
      </c>
      <c r="D285" s="4">
        <f>'PR-RAS'!E289</f>
        <v>2376306.9600000004</v>
      </c>
      <c r="E285" s="4">
        <v>0</v>
      </c>
      <c r="F285" s="4">
        <v>0</v>
      </c>
      <c r="G285" s="5">
        <f t="shared" si="8"/>
        <v>1907180.93004</v>
      </c>
      <c r="H285" s="5">
        <f t="shared" si="9"/>
        <v>0.1499999996740371</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47165.219999999972</v>
      </c>
      <c r="D286" s="4">
        <f>'PR-RAS'!E290</f>
        <v>30674.269999999553</v>
      </c>
      <c r="E286" s="4">
        <v>0</v>
      </c>
      <c r="F286" s="4">
        <v>0</v>
      </c>
      <c r="G286" s="5">
        <f t="shared" si="8"/>
        <v>30926.421599999736</v>
      </c>
      <c r="H286" s="5">
        <f t="shared" si="9"/>
        <v>0.48999999952502549</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1456.92</v>
      </c>
      <c r="D288" s="4">
        <f>'PR-RAS'!E292</f>
        <v>16704.97</v>
      </c>
      <c r="E288" s="4">
        <v>0</v>
      </c>
      <c r="F288" s="4">
        <v>0</v>
      </c>
      <c r="G288" s="5">
        <f t="shared" si="8"/>
        <v>10006.78882</v>
      </c>
      <c r="H288" s="5">
        <f t="shared" si="9"/>
        <v>0.10999999999876309</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19509.89</v>
      </c>
      <c r="D290" s="4">
        <f>'PR-RAS'!E294</f>
        <v>15728.7</v>
      </c>
      <c r="E290" s="4">
        <v>0</v>
      </c>
      <c r="F290" s="4">
        <v>0</v>
      </c>
      <c r="G290" s="5">
        <f t="shared" si="8"/>
        <v>14729.54681</v>
      </c>
      <c r="H290" s="5">
        <f t="shared" si="9"/>
        <v>0.40999999999985448</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1540.17</v>
      </c>
      <c r="D291" s="4">
        <f>'PR-RAS'!E295</f>
        <v>1820.16</v>
      </c>
      <c r="E291" s="4">
        <v>0</v>
      </c>
      <c r="F291" s="4">
        <v>0</v>
      </c>
      <c r="G291" s="5">
        <f t="shared" si="8"/>
        <v>1502.3420999999998</v>
      </c>
      <c r="H291" s="5">
        <f t="shared" si="9"/>
        <v>0.33000000000015461</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63.45</v>
      </c>
      <c r="D293" s="4">
        <f>'PR-RAS'!E298</f>
        <v>262.92</v>
      </c>
      <c r="E293" s="4">
        <v>0</v>
      </c>
      <c r="F293" s="4">
        <v>0</v>
      </c>
      <c r="G293" s="5">
        <f t="shared" si="8"/>
        <v>172.07268000000002</v>
      </c>
      <c r="H293" s="5">
        <f t="shared" si="9"/>
        <v>0.52999999999998693</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63.45</v>
      </c>
      <c r="D306" s="4">
        <f>'PR-RAS'!E311</f>
        <v>262.92</v>
      </c>
      <c r="E306" s="4">
        <v>0</v>
      </c>
      <c r="F306" s="4">
        <v>0</v>
      </c>
      <c r="G306" s="5">
        <f t="shared" si="8"/>
        <v>179.73345000000003</v>
      </c>
      <c r="H306" s="5">
        <f t="shared" si="9"/>
        <v>0.52999999999998693</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63.45</v>
      </c>
      <c r="D307" s="4">
        <f>'PR-RAS'!E312</f>
        <v>262.92</v>
      </c>
      <c r="E307" s="4">
        <v>0</v>
      </c>
      <c r="F307" s="4">
        <v>0</v>
      </c>
      <c r="G307" s="5">
        <f t="shared" si="8"/>
        <v>180.32274000000001</v>
      </c>
      <c r="H307" s="5">
        <f t="shared" si="9"/>
        <v>0.52999999999998693</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63.45</v>
      </c>
      <c r="D308" s="4">
        <f>'PR-RAS'!E313</f>
        <v>262.92</v>
      </c>
      <c r="E308" s="4">
        <v>0</v>
      </c>
      <c r="F308" s="4">
        <v>0</v>
      </c>
      <c r="G308" s="5">
        <f t="shared" si="8"/>
        <v>180.91203000000002</v>
      </c>
      <c r="H308" s="5">
        <f t="shared" si="9"/>
        <v>0.52999999999998693</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31980.619999999995</v>
      </c>
      <c r="D345" s="4">
        <f>'PR-RAS'!E350</f>
        <v>43856.350000000006</v>
      </c>
      <c r="E345" s="4">
        <v>0</v>
      </c>
      <c r="F345" s="4">
        <v>0</v>
      </c>
      <c r="G345" s="5">
        <f t="shared" si="10"/>
        <v>41174.502079999998</v>
      </c>
      <c r="H345" s="5">
        <f t="shared" si="11"/>
        <v>0.73000000001047738</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31980.619999999995</v>
      </c>
      <c r="D358" s="4">
        <f>'PR-RAS'!E363</f>
        <v>43856.350000000006</v>
      </c>
      <c r="E358" s="4">
        <v>0</v>
      </c>
      <c r="F358" s="4">
        <v>0</v>
      </c>
      <c r="G358" s="5">
        <f t="shared" si="10"/>
        <v>42730.515240000001</v>
      </c>
      <c r="H358" s="5">
        <f t="shared" si="11"/>
        <v>0.73000000001047738</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18512.309999999998</v>
      </c>
      <c r="D364" s="4">
        <f>'PR-RAS'!E369</f>
        <v>27166.86</v>
      </c>
      <c r="E364" s="4">
        <v>0</v>
      </c>
      <c r="F364" s="4">
        <v>0</v>
      </c>
      <c r="G364" s="5">
        <f t="shared" si="10"/>
        <v>26443.10889</v>
      </c>
      <c r="H364" s="5">
        <f t="shared" si="11"/>
        <v>0.44999999999708962</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18083.53</v>
      </c>
      <c r="D365" s="4">
        <f>'PR-RAS'!E370</f>
        <v>18981.8</v>
      </c>
      <c r="E365" s="4">
        <v>0</v>
      </c>
      <c r="F365" s="4">
        <v>0</v>
      </c>
      <c r="G365" s="5">
        <f t="shared" si="10"/>
        <v>20401.155319999998</v>
      </c>
      <c r="H365" s="5">
        <f t="shared" si="11"/>
        <v>0.67000000000189175</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2746.43</v>
      </c>
      <c r="E366" s="4">
        <v>0</v>
      </c>
      <c r="F366" s="4">
        <v>0</v>
      </c>
      <c r="G366" s="5">
        <f t="shared" si="10"/>
        <v>2004.8938999999998</v>
      </c>
      <c r="H366" s="5">
        <f t="shared" si="11"/>
        <v>0.42999999999983629</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2838.13</v>
      </c>
      <c r="E367" s="4">
        <v>0</v>
      </c>
      <c r="F367" s="4">
        <v>0</v>
      </c>
      <c r="G367" s="5">
        <f t="shared" si="10"/>
        <v>2077.51116</v>
      </c>
      <c r="H367" s="5">
        <f t="shared" si="11"/>
        <v>0.13000000000010914</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428.78</v>
      </c>
      <c r="D371" s="4">
        <f>'PR-RAS'!E376</f>
        <v>2600.5</v>
      </c>
      <c r="E371" s="4">
        <v>0</v>
      </c>
      <c r="F371" s="4">
        <v>0</v>
      </c>
      <c r="G371" s="5">
        <f t="shared" si="10"/>
        <v>2083.0185999999999</v>
      </c>
      <c r="H371" s="5">
        <f t="shared" si="11"/>
        <v>0.72000000000002728</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13468.31</v>
      </c>
      <c r="D378" s="4">
        <f>'PR-RAS'!E383</f>
        <v>16689.490000000002</v>
      </c>
      <c r="E378" s="4">
        <v>0</v>
      </c>
      <c r="F378" s="4">
        <v>0</v>
      </c>
      <c r="G378" s="5">
        <f t="shared" si="10"/>
        <v>17661.428329999999</v>
      </c>
      <c r="H378" s="5">
        <f t="shared" si="11"/>
        <v>0.80000000000109139</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13468.31</v>
      </c>
      <c r="D379" s="4">
        <f>'PR-RAS'!E384</f>
        <v>16689.490000000002</v>
      </c>
      <c r="E379" s="4">
        <v>0</v>
      </c>
      <c r="F379" s="4">
        <v>0</v>
      </c>
      <c r="G379" s="5">
        <f t="shared" si="10"/>
        <v>17708.27562</v>
      </c>
      <c r="H379" s="5">
        <f t="shared" si="11"/>
        <v>0.80000000000109139</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31917.169999999995</v>
      </c>
      <c r="D403" s="4">
        <f>'PR-RAS'!E408</f>
        <v>43593.430000000008</v>
      </c>
      <c r="E403" s="4">
        <v>0</v>
      </c>
      <c r="F403" s="4">
        <v>0</v>
      </c>
      <c r="G403" s="5">
        <f t="shared" si="12"/>
        <v>47879.820060000005</v>
      </c>
      <c r="H403" s="5">
        <f t="shared" si="13"/>
        <v>0.60000000000218279</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729.97</v>
      </c>
      <c r="D406" s="4">
        <f>'PR-RAS'!E411</f>
        <v>0</v>
      </c>
      <c r="E406" s="4">
        <v>0</v>
      </c>
      <c r="F406" s="4">
        <v>0</v>
      </c>
      <c r="G406" s="5">
        <f t="shared" si="12"/>
        <v>295.63785000000001</v>
      </c>
      <c r="H406" s="5">
        <f t="shared" si="13"/>
        <v>2.9999999999972715E-2</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2010040.5599999998</v>
      </c>
      <c r="D407" s="4">
        <f>'PR-RAS'!E412</f>
        <v>2407244.15</v>
      </c>
      <c r="E407" s="4">
        <v>0</v>
      </c>
      <c r="F407" s="4">
        <v>0</v>
      </c>
      <c r="G407" s="5">
        <f t="shared" si="12"/>
        <v>2770758.71716</v>
      </c>
      <c r="H407" s="5">
        <f t="shared" si="13"/>
        <v>0.59000000008381903</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1994792.5099999998</v>
      </c>
      <c r="D408" s="4">
        <f>'PR-RAS'!E413</f>
        <v>2420163.3100000005</v>
      </c>
      <c r="E408" s="4">
        <v>0</v>
      </c>
      <c r="F408" s="4">
        <v>0</v>
      </c>
      <c r="G408" s="5">
        <f t="shared" si="12"/>
        <v>2781893.4859100003</v>
      </c>
      <c r="H408" s="5">
        <f t="shared" si="13"/>
        <v>0.80000000074505806</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15248.050000000047</v>
      </c>
      <c r="D409" s="4">
        <f>'PR-RAS'!E414</f>
        <v>0</v>
      </c>
      <c r="E409" s="4">
        <v>0</v>
      </c>
      <c r="F409" s="4">
        <v>0</v>
      </c>
      <c r="G409" s="5">
        <f t="shared" si="12"/>
        <v>6221.2044000000187</v>
      </c>
      <c r="H409" s="5">
        <f t="shared" si="13"/>
        <v>5.0000000046566129E-2</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12919.160000000615</v>
      </c>
      <c r="E410" s="4">
        <v>0</v>
      </c>
      <c r="F410" s="4">
        <v>0</v>
      </c>
      <c r="G410" s="5">
        <f t="shared" si="12"/>
        <v>10567.872880000503</v>
      </c>
      <c r="H410" s="5">
        <f t="shared" si="13"/>
        <v>0.1600000006146729</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1456.92</v>
      </c>
      <c r="D411" s="4">
        <f>'PR-RAS'!E416</f>
        <v>16704.97</v>
      </c>
      <c r="E411" s="4">
        <v>0</v>
      </c>
      <c r="F411" s="4">
        <v>0</v>
      </c>
      <c r="G411" s="5">
        <f t="shared" si="12"/>
        <v>14295.4126</v>
      </c>
      <c r="H411" s="5">
        <f t="shared" si="13"/>
        <v>0.10999999999876309</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20239.86</v>
      </c>
      <c r="D413" s="4">
        <f>'PR-RAS'!E418</f>
        <v>15728.7</v>
      </c>
      <c r="E413" s="4">
        <v>0</v>
      </c>
      <c r="F413" s="4">
        <v>0</v>
      </c>
      <c r="G413" s="5">
        <f t="shared" si="12"/>
        <v>21299.271120000001</v>
      </c>
      <c r="H413" s="5">
        <f t="shared" si="13"/>
        <v>0.43999999999869033</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2010040.5599999998</v>
      </c>
      <c r="D633" s="4">
        <f>'PR-RAS'!E639</f>
        <v>2407244.15</v>
      </c>
      <c r="E633" s="4">
        <v>0</v>
      </c>
      <c r="F633" s="4">
        <v>0</v>
      </c>
      <c r="G633" s="5">
        <f t="shared" si="18"/>
        <v>4313102.2395199994</v>
      </c>
      <c r="H633" s="5">
        <f t="shared" si="19"/>
        <v>0.59000000008381903</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1994792.5099999998</v>
      </c>
      <c r="D634" s="4">
        <f>'PR-RAS'!E640</f>
        <v>2420163.3100000005</v>
      </c>
      <c r="E634" s="4">
        <v>0</v>
      </c>
      <c r="F634" s="4">
        <v>0</v>
      </c>
      <c r="G634" s="5">
        <f t="shared" si="18"/>
        <v>4326630.4092900008</v>
      </c>
      <c r="H634" s="5">
        <f t="shared" si="19"/>
        <v>0.80000000074505806</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15248.050000000047</v>
      </c>
      <c r="D635" s="4">
        <f>'PR-RAS'!E641</f>
        <v>0</v>
      </c>
      <c r="E635" s="4">
        <v>0</v>
      </c>
      <c r="F635" s="4">
        <v>0</v>
      </c>
      <c r="G635" s="5">
        <f t="shared" si="18"/>
        <v>9667.2637000000304</v>
      </c>
      <c r="H635" s="5">
        <f t="shared" si="19"/>
        <v>5.0000000046566129E-2</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12919.160000000615</v>
      </c>
      <c r="E636" s="4">
        <v>0</v>
      </c>
      <c r="F636" s="4">
        <v>0</v>
      </c>
      <c r="G636" s="5">
        <f t="shared" si="18"/>
        <v>16407.333200000779</v>
      </c>
      <c r="H636" s="5">
        <f t="shared" si="19"/>
        <v>0.1600000006146729</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1456.92</v>
      </c>
      <c r="D637" s="4">
        <f>'PR-RAS'!E643</f>
        <v>16704.97</v>
      </c>
      <c r="E637" s="4">
        <v>0</v>
      </c>
      <c r="F637" s="4">
        <v>0</v>
      </c>
      <c r="G637" s="5">
        <f t="shared" si="18"/>
        <v>22175.322960000001</v>
      </c>
      <c r="H637" s="5">
        <f t="shared" si="19"/>
        <v>0.10999999999876309</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16704.970000000045</v>
      </c>
      <c r="D639" s="4">
        <f>'PR-RAS'!E645</f>
        <v>3785.8099999993865</v>
      </c>
      <c r="E639" s="4">
        <v>0</v>
      </c>
      <c r="F639" s="4">
        <v>0</v>
      </c>
      <c r="G639" s="5">
        <f t="shared" si="18"/>
        <v>15488.464419999245</v>
      </c>
      <c r="H639" s="5">
        <f t="shared" si="19"/>
        <v>0.22000000056868885</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146743.79999999999</v>
      </c>
      <c r="D641" s="4">
        <f>'PR-RAS'!E647</f>
        <v>176555.76</v>
      </c>
      <c r="E641" s="4">
        <v>0</v>
      </c>
      <c r="F641" s="4">
        <v>0</v>
      </c>
      <c r="G641" s="5">
        <f t="shared" si="18"/>
        <v>319907.40480000002</v>
      </c>
      <c r="H641" s="5">
        <f t="shared" si="19"/>
        <v>0.44000000000232831</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0</v>
      </c>
      <c r="D642" s="4">
        <f>'PR-RAS'!E649</f>
        <v>0</v>
      </c>
      <c r="E642" s="4">
        <v>0</v>
      </c>
      <c r="F642" s="4">
        <v>0</v>
      </c>
      <c r="G642" s="5">
        <f t="shared" ref="G642:G705" si="20">(B642/1000)*(C642*1+D642*2)</f>
        <v>0</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18330.52</v>
      </c>
      <c r="D643" s="4">
        <f>'PR-RAS'!E650</f>
        <v>16511.84</v>
      </c>
      <c r="E643" s="4">
        <v>0</v>
      </c>
      <c r="F643" s="4">
        <v>0</v>
      </c>
      <c r="G643" s="5">
        <f t="shared" si="20"/>
        <v>32969.396399999998</v>
      </c>
      <c r="H643" s="5">
        <f t="shared" si="21"/>
        <v>0.63999999999941792</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18330.52</v>
      </c>
      <c r="D644" s="4">
        <f>'PR-RAS'!E651</f>
        <v>16511.84</v>
      </c>
      <c r="E644" s="4">
        <v>0</v>
      </c>
      <c r="F644" s="4">
        <v>0</v>
      </c>
      <c r="G644" s="5">
        <f t="shared" si="20"/>
        <v>33020.750599999999</v>
      </c>
      <c r="H644" s="5">
        <f t="shared" si="21"/>
        <v>0.63999999999941792</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0</v>
      </c>
      <c r="D645" s="4">
        <f>'PR-RAS'!E652</f>
        <v>0</v>
      </c>
      <c r="E645" s="4">
        <v>0</v>
      </c>
      <c r="F645" s="4">
        <v>0</v>
      </c>
      <c r="G645" s="5">
        <f t="shared" si="20"/>
        <v>0</v>
      </c>
      <c r="H645" s="5">
        <f t="shared" si="21"/>
        <v>0</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85</v>
      </c>
      <c r="D647" s="4">
        <f>'PR-RAS'!E654</f>
        <v>84</v>
      </c>
      <c r="E647" s="4">
        <v>0</v>
      </c>
      <c r="F647" s="4">
        <v>0</v>
      </c>
      <c r="G647" s="5">
        <f t="shared" si="20"/>
        <v>163.43800000000002</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68</v>
      </c>
      <c r="D649" s="4">
        <f>'PR-RAS'!E656</f>
        <v>67</v>
      </c>
      <c r="E649" s="4">
        <v>0</v>
      </c>
      <c r="F649" s="4">
        <v>0</v>
      </c>
      <c r="G649" s="5">
        <f t="shared" si="20"/>
        <v>130.89600000000002</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1603902.15</v>
      </c>
      <c r="D668" s="4">
        <f>'PR-RAS'!E675</f>
        <v>1934293.85</v>
      </c>
      <c r="E668" s="4">
        <v>0</v>
      </c>
      <c r="F668" s="4">
        <v>0</v>
      </c>
      <c r="G668" s="5">
        <f t="shared" si="20"/>
        <v>3650150.7299500001</v>
      </c>
      <c r="H668" s="5">
        <f t="shared" si="21"/>
        <v>0.29999999981373549</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6508.04</v>
      </c>
      <c r="D669" s="4">
        <f>'PR-RAS'!E676</f>
        <v>6953.2</v>
      </c>
      <c r="E669" s="4">
        <v>0</v>
      </c>
      <c r="F669" s="4">
        <v>0</v>
      </c>
      <c r="G669" s="5">
        <f t="shared" si="20"/>
        <v>13636.84592</v>
      </c>
      <c r="H669" s="5">
        <f t="shared" si="21"/>
        <v>0.23999999999978172</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12599.27</v>
      </c>
      <c r="D670" s="4">
        <f>'PR-RAS'!E677</f>
        <v>15630.57</v>
      </c>
      <c r="E670" s="4">
        <v>0</v>
      </c>
      <c r="F670" s="4">
        <v>0</v>
      </c>
      <c r="G670" s="5">
        <f t="shared" si="20"/>
        <v>29342.614290000005</v>
      </c>
      <c r="H670" s="5">
        <f t="shared" si="21"/>
        <v>0.7000000000007276</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116292.31</v>
      </c>
      <c r="D703" s="4">
        <f>'PR-RAS'!E710</f>
        <v>113725.29</v>
      </c>
      <c r="E703" s="4">
        <v>0</v>
      </c>
      <c r="F703" s="4">
        <v>0</v>
      </c>
      <c r="G703" s="5">
        <f t="shared" si="20"/>
        <v>241307.50878</v>
      </c>
      <c r="H703" s="5">
        <f t="shared" si="21"/>
        <v>0.59999999999126885</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2064.29</v>
      </c>
      <c r="E705" s="4">
        <v>0</v>
      </c>
      <c r="F705" s="4">
        <v>0</v>
      </c>
      <c r="G705" s="5">
        <f t="shared" si="20"/>
        <v>2906.5203199999996</v>
      </c>
      <c r="H705" s="5">
        <f t="shared" si="21"/>
        <v>0.28999999999996362</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6466.23</v>
      </c>
      <c r="D709" s="4">
        <f>'PR-RAS'!E716</f>
        <v>6933.81</v>
      </c>
      <c r="E709" s="4">
        <v>0</v>
      </c>
      <c r="F709" s="4">
        <v>0</v>
      </c>
      <c r="G709" s="5">
        <f t="shared" si="22"/>
        <v>14396.365799999998</v>
      </c>
      <c r="H709" s="5">
        <f t="shared" si="23"/>
        <v>0.41999999999916326</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3906.06</v>
      </c>
      <c r="D710" s="4">
        <f>'PR-RAS'!E717</f>
        <v>3972.96</v>
      </c>
      <c r="E710" s="4">
        <v>0</v>
      </c>
      <c r="F710" s="4">
        <v>0</v>
      </c>
      <c r="G710" s="5">
        <f t="shared" si="22"/>
        <v>8403.0538199999992</v>
      </c>
      <c r="H710" s="5">
        <f t="shared" si="23"/>
        <v>9.9999999999909051E-2</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26137.88</v>
      </c>
      <c r="D711" s="4">
        <f>'PR-RAS'!E718</f>
        <v>32559.64</v>
      </c>
      <c r="E711" s="4">
        <v>0</v>
      </c>
      <c r="F711" s="4">
        <v>0</v>
      </c>
      <c r="G711" s="5">
        <f t="shared" si="22"/>
        <v>64792.583599999998</v>
      </c>
      <c r="H711" s="5">
        <f t="shared" si="23"/>
        <v>0.47999999999956344</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5720.45</v>
      </c>
      <c r="D713" s="4">
        <f>'PR-RAS'!E720</f>
        <v>3955.2</v>
      </c>
      <c r="E713" s="4">
        <v>0</v>
      </c>
      <c r="F713" s="4">
        <v>0</v>
      </c>
      <c r="G713" s="5">
        <f t="shared" si="22"/>
        <v>9705.1651999999976</v>
      </c>
      <c r="H713" s="5">
        <f t="shared" si="23"/>
        <v>0.6499999999996362</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118.83</v>
      </c>
      <c r="E714" s="4">
        <v>0</v>
      </c>
      <c r="F714" s="4">
        <v>0</v>
      </c>
      <c r="G714" s="5">
        <f t="shared" si="22"/>
        <v>169.45157999999998</v>
      </c>
      <c r="H714" s="5">
        <f t="shared" si="23"/>
        <v>0.17000000000000171</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238.95</v>
      </c>
      <c r="D715" s="4">
        <f>'PR-RAS'!E722</f>
        <v>603.80999999999995</v>
      </c>
      <c r="E715" s="4">
        <v>0</v>
      </c>
      <c r="F715" s="4">
        <v>0</v>
      </c>
      <c r="G715" s="5">
        <f t="shared" si="22"/>
        <v>1032.8509799999999</v>
      </c>
      <c r="H715" s="5">
        <f t="shared" si="23"/>
        <v>0.24000000000006594</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3168.23</v>
      </c>
      <c r="D719" s="4">
        <f>'PR-RAS'!E726</f>
        <v>5810.39</v>
      </c>
      <c r="E719" s="4">
        <v>0</v>
      </c>
      <c r="F719" s="4">
        <v>0</v>
      </c>
      <c r="G719" s="5">
        <f t="shared" si="22"/>
        <v>10618.509179999999</v>
      </c>
      <c r="H719" s="5">
        <f t="shared" si="23"/>
        <v>0.62000000000034561</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260</v>
      </c>
      <c r="E817" s="4">
        <v>0</v>
      </c>
      <c r="F817" s="4">
        <v>0</v>
      </c>
      <c r="G817" s="5">
        <f t="shared" si="24"/>
        <v>424.32</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14911.57</v>
      </c>
      <c r="D821" s="4">
        <f>'PR-RAS'!E828</f>
        <v>19801.97</v>
      </c>
      <c r="E821" s="4">
        <v>0</v>
      </c>
      <c r="F821" s="4">
        <v>0</v>
      </c>
      <c r="G821" s="5">
        <f t="shared" si="24"/>
        <v>44702.718199999996</v>
      </c>
      <c r="H821" s="5">
        <f t="shared" si="25"/>
        <v>0.45999999999912689</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1557681.0499999996</v>
      </c>
      <c r="D984" s="9">
        <f>BILANCA!E6</f>
        <v>1651757.7799999998</v>
      </c>
      <c r="E984" s="9">
        <v>0</v>
      </c>
      <c r="F984" s="9">
        <v>0</v>
      </c>
      <c r="G984" s="10">
        <f t="shared" ref="G984:G1047" si="32">B984/1000*C984+B984/500*D984</f>
        <v>4861.1966099999991</v>
      </c>
      <c r="H984" s="10">
        <f t="shared" si="31"/>
        <v>0.26999999978579581</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1322714.1499999997</v>
      </c>
      <c r="D985" s="4">
        <f>BILANCA!E7</f>
        <v>1425070.15</v>
      </c>
      <c r="E985" s="4">
        <v>0</v>
      </c>
      <c r="F985" s="4">
        <v>0</v>
      </c>
      <c r="G985" s="5">
        <f t="shared" si="32"/>
        <v>8345.7088999999996</v>
      </c>
      <c r="H985" s="5">
        <f t="shared" si="31"/>
        <v>0.29999999958090484</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1322714.1499999997</v>
      </c>
      <c r="D990" s="4">
        <f>BILANCA!E12</f>
        <v>1425070.15</v>
      </c>
      <c r="E990" s="4">
        <v>0</v>
      </c>
      <c r="F990" s="4">
        <v>0</v>
      </c>
      <c r="G990" s="5">
        <f t="shared" si="32"/>
        <v>29209.981149999996</v>
      </c>
      <c r="H990" s="5">
        <f t="shared" si="31"/>
        <v>0.29999999958090484</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1179791.7599999998</v>
      </c>
      <c r="D991" s="4">
        <f>BILANCA!E13</f>
        <v>1208396.4699999997</v>
      </c>
      <c r="E991" s="4">
        <v>0</v>
      </c>
      <c r="F991" s="4">
        <v>0</v>
      </c>
      <c r="G991" s="5">
        <f t="shared" si="32"/>
        <v>28772.677599999995</v>
      </c>
      <c r="H991" s="5">
        <f t="shared" si="31"/>
        <v>0.7099999999627471</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1757225.67</v>
      </c>
      <c r="D993" s="4">
        <f>BILANCA!E15</f>
        <v>1823411.38</v>
      </c>
      <c r="E993" s="4">
        <v>0</v>
      </c>
      <c r="F993" s="4">
        <v>0</v>
      </c>
      <c r="G993" s="5">
        <f t="shared" si="32"/>
        <v>54040.484299999996</v>
      </c>
      <c r="H993" s="5">
        <f t="shared" si="31"/>
        <v>0.7099999999627471</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13373.42</v>
      </c>
      <c r="D995" s="4">
        <f>BILANCA!E17</f>
        <v>13373.42</v>
      </c>
      <c r="E995" s="4">
        <v>0</v>
      </c>
      <c r="F995" s="4">
        <v>0</v>
      </c>
      <c r="G995" s="5">
        <f t="shared" si="32"/>
        <v>481.44312000000002</v>
      </c>
      <c r="H995" s="5">
        <f t="shared" si="31"/>
        <v>0.84000000000014552</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590807.32999999996</v>
      </c>
      <c r="D996" s="4">
        <f>BILANCA!E18</f>
        <v>628388.32999999996</v>
      </c>
      <c r="E996" s="4">
        <v>0</v>
      </c>
      <c r="F996" s="4">
        <v>0</v>
      </c>
      <c r="G996" s="5">
        <f t="shared" si="32"/>
        <v>24018.591869999997</v>
      </c>
      <c r="H996" s="5">
        <f t="shared" si="31"/>
        <v>0.65999999991618097</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72187.280000000028</v>
      </c>
      <c r="D997" s="4">
        <f>BILANCA!E19</f>
        <v>144754.14000000007</v>
      </c>
      <c r="E997" s="4">
        <v>0</v>
      </c>
      <c r="F997" s="4">
        <v>0</v>
      </c>
      <c r="G997" s="5">
        <f t="shared" si="32"/>
        <v>5063.7378400000025</v>
      </c>
      <c r="H997" s="5">
        <f t="shared" si="31"/>
        <v>0.42000000010011718</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327702.89</v>
      </c>
      <c r="D998" s="4">
        <f>BILANCA!E20</f>
        <v>428438.13</v>
      </c>
      <c r="E998" s="4">
        <v>0</v>
      </c>
      <c r="F998" s="4">
        <v>0</v>
      </c>
      <c r="G998" s="5">
        <f t="shared" si="32"/>
        <v>17768.687249999999</v>
      </c>
      <c r="H998" s="5">
        <f t="shared" si="31"/>
        <v>0.23999999999068677</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11727.56</v>
      </c>
      <c r="D999" s="4">
        <f>BILANCA!E21</f>
        <v>14137.61</v>
      </c>
      <c r="E999" s="4">
        <v>0</v>
      </c>
      <c r="F999" s="4">
        <v>0</v>
      </c>
      <c r="G999" s="5">
        <f t="shared" si="32"/>
        <v>640.04448000000002</v>
      </c>
      <c r="H999" s="5">
        <f t="shared" si="31"/>
        <v>0.82999999999992724</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75864.649999999994</v>
      </c>
      <c r="D1000" s="4">
        <f>BILANCA!E22</f>
        <v>78702.78</v>
      </c>
      <c r="E1000" s="4">
        <v>0</v>
      </c>
      <c r="F1000" s="4">
        <v>0</v>
      </c>
      <c r="G1000" s="5">
        <f t="shared" si="32"/>
        <v>3965.59357</v>
      </c>
      <c r="H1000" s="5">
        <f t="shared" si="31"/>
        <v>0.57000000000698492</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680.2</v>
      </c>
      <c r="D1002" s="4">
        <f>BILANCA!E24</f>
        <v>680.2</v>
      </c>
      <c r="E1002" s="4">
        <v>0</v>
      </c>
      <c r="F1002" s="4">
        <v>0</v>
      </c>
      <c r="G1002" s="5">
        <f t="shared" si="32"/>
        <v>38.7714</v>
      </c>
      <c r="H1002" s="5">
        <f t="shared" si="31"/>
        <v>0.40000000000009095</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14342.48</v>
      </c>
      <c r="D1003" s="4">
        <f>BILANCA!E25</f>
        <v>13190.97</v>
      </c>
      <c r="E1003" s="4">
        <v>0</v>
      </c>
      <c r="F1003" s="4">
        <v>0</v>
      </c>
      <c r="G1003" s="5">
        <f t="shared" si="32"/>
        <v>814.48839999999996</v>
      </c>
      <c r="H1003" s="5">
        <f t="shared" si="31"/>
        <v>0.51000000000021828</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72986.97</v>
      </c>
      <c r="D1004" s="4">
        <f>BILANCA!E26</f>
        <v>89656.87</v>
      </c>
      <c r="E1004" s="4">
        <v>0</v>
      </c>
      <c r="F1004" s="4">
        <v>0</v>
      </c>
      <c r="G1004" s="5">
        <f t="shared" si="32"/>
        <v>5298.3149100000001</v>
      </c>
      <c r="H1004" s="5">
        <f t="shared" si="31"/>
        <v>0.16000000000349246</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431117.47</v>
      </c>
      <c r="D1006" s="4">
        <f>BILANCA!E28</f>
        <v>480052.42</v>
      </c>
      <c r="E1006" s="4">
        <v>0</v>
      </c>
      <c r="F1006" s="4">
        <v>0</v>
      </c>
      <c r="G1006" s="5">
        <f t="shared" si="32"/>
        <v>31998.113129999998</v>
      </c>
      <c r="H1006" s="5">
        <f t="shared" si="31"/>
        <v>0.88999999995576218</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69265.87</v>
      </c>
      <c r="D1013" s="4">
        <f>BILANCA!E35</f>
        <v>71429.790000000008</v>
      </c>
      <c r="E1013" s="4">
        <v>0</v>
      </c>
      <c r="F1013" s="4">
        <v>0</v>
      </c>
      <c r="G1013" s="5">
        <f t="shared" si="32"/>
        <v>6363.7635</v>
      </c>
      <c r="H1013" s="5">
        <f t="shared" si="31"/>
        <v>0.33999999999650754</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151774.15</v>
      </c>
      <c r="D1014" s="4">
        <f>BILANCA!E36</f>
        <v>168463.64</v>
      </c>
      <c r="E1014" s="4">
        <v>0</v>
      </c>
      <c r="F1014" s="4">
        <v>0</v>
      </c>
      <c r="G1014" s="5">
        <f t="shared" si="32"/>
        <v>15149.74433</v>
      </c>
      <c r="H1014" s="5">
        <f t="shared" si="31"/>
        <v>0.5099999999802094</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146.47</v>
      </c>
      <c r="D1016" s="4">
        <f>BILANCA!E38</f>
        <v>146.47</v>
      </c>
      <c r="E1016" s="4">
        <v>0</v>
      </c>
      <c r="F1016" s="4">
        <v>0</v>
      </c>
      <c r="G1016" s="5">
        <f t="shared" si="32"/>
        <v>14.500530000000001</v>
      </c>
      <c r="H1016" s="5">
        <f t="shared" si="31"/>
        <v>0.93999999999999773</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82654.75</v>
      </c>
      <c r="D1018" s="4">
        <f>BILANCA!E40</f>
        <v>97180.32</v>
      </c>
      <c r="E1018" s="4">
        <v>0</v>
      </c>
      <c r="F1018" s="4">
        <v>0</v>
      </c>
      <c r="G1018" s="5">
        <f t="shared" si="32"/>
        <v>9695.5386500000022</v>
      </c>
      <c r="H1018" s="5">
        <f t="shared" si="31"/>
        <v>0.57000000000698492</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1469.24</v>
      </c>
      <c r="D1023" s="4">
        <f>BILANCA!E45</f>
        <v>489.75</v>
      </c>
      <c r="E1023" s="4">
        <v>0</v>
      </c>
      <c r="F1023" s="4">
        <v>0</v>
      </c>
      <c r="G1023" s="5">
        <f t="shared" si="32"/>
        <v>97.949600000000004</v>
      </c>
      <c r="H1023" s="5">
        <f t="shared" si="31"/>
        <v>0.49000000000000909</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1469.24</v>
      </c>
      <c r="D1025" s="4">
        <f>BILANCA!E47</f>
        <v>489.75</v>
      </c>
      <c r="E1025" s="4">
        <v>0</v>
      </c>
      <c r="F1025" s="4">
        <v>0</v>
      </c>
      <c r="G1025" s="5">
        <f t="shared" si="32"/>
        <v>102.84708000000001</v>
      </c>
      <c r="H1025" s="5">
        <f t="shared" si="31"/>
        <v>0.49000000000000909</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76914.59</v>
      </c>
      <c r="D1032" s="4">
        <f>BILANCA!E54</f>
        <v>77294.2</v>
      </c>
      <c r="E1032" s="4">
        <v>0</v>
      </c>
      <c r="F1032" s="4">
        <v>0</v>
      </c>
      <c r="G1032" s="5">
        <f t="shared" si="32"/>
        <v>11343.64651</v>
      </c>
      <c r="H1032" s="5">
        <f t="shared" si="33"/>
        <v>0.61000000000058208</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76914.59</v>
      </c>
      <c r="D1033" s="4">
        <f>BILANCA!E55</f>
        <v>77294.2</v>
      </c>
      <c r="E1033" s="4">
        <v>0</v>
      </c>
      <c r="F1033" s="4">
        <v>0</v>
      </c>
      <c r="G1033" s="5">
        <f t="shared" si="32"/>
        <v>11575.1495</v>
      </c>
      <c r="H1033" s="5">
        <f t="shared" si="33"/>
        <v>0.61000000000058208</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234966.9</v>
      </c>
      <c r="D1046" s="4">
        <f>BILANCA!E68</f>
        <v>226687.63</v>
      </c>
      <c r="E1046" s="4">
        <v>0</v>
      </c>
      <c r="F1046" s="4">
        <v>0</v>
      </c>
      <c r="G1046" s="5">
        <f t="shared" si="32"/>
        <v>43365.556080000002</v>
      </c>
      <c r="H1046" s="5">
        <f t="shared" si="33"/>
        <v>0.47000000000116415</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15760.49</v>
      </c>
      <c r="D1056" s="4">
        <f>BILANCA!E78</f>
        <v>3039.88</v>
      </c>
      <c r="E1056" s="4">
        <v>0</v>
      </c>
      <c r="F1056" s="4">
        <v>0</v>
      </c>
      <c r="G1056" s="5">
        <f t="shared" si="34"/>
        <v>1594.33825</v>
      </c>
      <c r="H1056" s="5">
        <f t="shared" si="33"/>
        <v>0.60999999999967258</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15760.49</v>
      </c>
      <c r="D1064" s="4">
        <f>BILANCA!E86</f>
        <v>3039.88</v>
      </c>
      <c r="E1064" s="4">
        <v>0</v>
      </c>
      <c r="F1064" s="4">
        <v>0</v>
      </c>
      <c r="G1064" s="5">
        <f t="shared" si="34"/>
        <v>1769.06025</v>
      </c>
      <c r="H1064" s="5">
        <f t="shared" si="33"/>
        <v>0.60999999999967258</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71732.639999999999</v>
      </c>
      <c r="D1124" s="4">
        <f>BILANCA!E146</f>
        <v>47091.990000000005</v>
      </c>
      <c r="E1124" s="4">
        <v>0</v>
      </c>
      <c r="F1124" s="4">
        <v>0</v>
      </c>
      <c r="G1124" s="5">
        <f t="shared" si="36"/>
        <v>23394.243419999999</v>
      </c>
      <c r="H1124" s="5">
        <f t="shared" si="35"/>
        <v>0.36999999999534339</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657</v>
      </c>
      <c r="E1127" s="4">
        <v>0</v>
      </c>
      <c r="F1127" s="4">
        <v>0</v>
      </c>
      <c r="G1127" s="5">
        <f t="shared" si="36"/>
        <v>189.21599999999998</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657</v>
      </c>
      <c r="E1133" s="4">
        <v>0</v>
      </c>
      <c r="F1133" s="4">
        <v>0</v>
      </c>
      <c r="G1133" s="5">
        <f t="shared" si="36"/>
        <v>197.1</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27117.39</v>
      </c>
      <c r="D1137" s="4">
        <f>BILANCA!E159</f>
        <v>24518.52</v>
      </c>
      <c r="E1137" s="4">
        <v>0</v>
      </c>
      <c r="F1137" s="4">
        <v>0</v>
      </c>
      <c r="G1137" s="5">
        <f t="shared" si="36"/>
        <v>11727.782220000001</v>
      </c>
      <c r="H1137" s="5">
        <f t="shared" si="35"/>
        <v>0.86999999999898137</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1540.17</v>
      </c>
      <c r="D1138" s="4">
        <f>BILANCA!E160</f>
        <v>1820.16</v>
      </c>
      <c r="E1138" s="4">
        <v>0</v>
      </c>
      <c r="F1138" s="4">
        <v>0</v>
      </c>
      <c r="G1138" s="5">
        <f t="shared" si="36"/>
        <v>802.97595000000001</v>
      </c>
      <c r="H1138" s="5">
        <f t="shared" si="35"/>
        <v>0.33000000000015461</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52222.75</v>
      </c>
      <c r="D1139" s="4">
        <f>BILANCA!E161</f>
        <v>31363.29</v>
      </c>
      <c r="E1139" s="4">
        <v>0</v>
      </c>
      <c r="F1139" s="4">
        <v>0</v>
      </c>
      <c r="G1139" s="5">
        <f t="shared" si="36"/>
        <v>17932.09548</v>
      </c>
      <c r="H1139" s="5">
        <f t="shared" si="35"/>
        <v>0.54000000000087311</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9147.67</v>
      </c>
      <c r="D1141" s="4">
        <f>BILANCA!E163</f>
        <v>11266.98</v>
      </c>
      <c r="E1141" s="4">
        <v>0</v>
      </c>
      <c r="F1141" s="4">
        <v>0</v>
      </c>
      <c r="G1141" s="5">
        <f t="shared" si="36"/>
        <v>5005.6975400000001</v>
      </c>
      <c r="H1141" s="5">
        <f t="shared" si="35"/>
        <v>0.3500000000003638</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729.97</v>
      </c>
      <c r="D1142" s="4">
        <f>BILANCA!E164</f>
        <v>0</v>
      </c>
      <c r="E1142" s="4">
        <v>0</v>
      </c>
      <c r="F1142" s="4">
        <v>0</v>
      </c>
      <c r="G1142" s="5">
        <f t="shared" si="36"/>
        <v>116.06523</v>
      </c>
      <c r="H1142" s="5">
        <f t="shared" si="35"/>
        <v>2.9999999999972715E-2</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729.97</v>
      </c>
      <c r="D1144" s="4">
        <f>BILANCA!E166</f>
        <v>0</v>
      </c>
      <c r="E1144" s="4">
        <v>0</v>
      </c>
      <c r="F1144" s="4">
        <v>0</v>
      </c>
      <c r="G1144" s="5">
        <f t="shared" si="36"/>
        <v>117.52517</v>
      </c>
      <c r="H1144" s="5">
        <f t="shared" si="35"/>
        <v>2.9999999999972715E-2</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146743.79999999999</v>
      </c>
      <c r="D1148" s="4">
        <f>BILANCA!E170</f>
        <v>176555.76</v>
      </c>
      <c r="E1148" s="4">
        <v>0</v>
      </c>
      <c r="F1148" s="4">
        <v>0</v>
      </c>
      <c r="G1148" s="5">
        <f t="shared" si="36"/>
        <v>82476.127800000002</v>
      </c>
      <c r="H1148" s="5">
        <f t="shared" si="35"/>
        <v>0.44000000000232831</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146743.79999999999</v>
      </c>
      <c r="D1151" s="4">
        <f>BILANCA!E173</f>
        <v>176555.76</v>
      </c>
      <c r="E1151" s="4">
        <v>0</v>
      </c>
      <c r="F1151" s="4">
        <v>0</v>
      </c>
      <c r="G1151" s="5">
        <f t="shared" si="36"/>
        <v>83975.693760000009</v>
      </c>
      <c r="H1151" s="5">
        <f t="shared" si="35"/>
        <v>0.44000000000232831</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1557681.0499999998</v>
      </c>
      <c r="D1152" s="4">
        <f>BILANCA!E175</f>
        <v>1651757.78</v>
      </c>
      <c r="E1152" s="4">
        <v>0</v>
      </c>
      <c r="F1152" s="4">
        <v>0</v>
      </c>
      <c r="G1152" s="5">
        <f t="shared" si="36"/>
        <v>821542.22709000006</v>
      </c>
      <c r="H1152" s="5">
        <f t="shared" si="35"/>
        <v>0.26999999978579581</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198022.06999999995</v>
      </c>
      <c r="D1153" s="4">
        <f>BILANCA!E176</f>
        <v>207173.12000000002</v>
      </c>
      <c r="E1153" s="4">
        <v>0</v>
      </c>
      <c r="F1153" s="4">
        <v>0</v>
      </c>
      <c r="G1153" s="5">
        <f t="shared" si="36"/>
        <v>104102.6127</v>
      </c>
      <c r="H1153" s="5">
        <f t="shared" si="35"/>
        <v>0.18999999997322448</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186413.76999999996</v>
      </c>
      <c r="D1154" s="4">
        <f>BILANCA!E177</f>
        <v>198941.87000000002</v>
      </c>
      <c r="E1154" s="4">
        <v>0</v>
      </c>
      <c r="F1154" s="4">
        <v>0</v>
      </c>
      <c r="G1154" s="5">
        <f t="shared" si="36"/>
        <v>99914.874210000009</v>
      </c>
      <c r="H1154" s="5">
        <f t="shared" ref="H1154:H1217" si="37">ABS(C1154-ROUND(C1154,0))+ABS(D1154-ROUND(D1154,0))</f>
        <v>0.36000000001513399</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144276.07999999999</v>
      </c>
      <c r="D1155" s="4">
        <f>BILANCA!E178</f>
        <v>173949.39</v>
      </c>
      <c r="E1155" s="4">
        <v>0</v>
      </c>
      <c r="F1155" s="4">
        <v>0</v>
      </c>
      <c r="G1155" s="5">
        <f t="shared" si="36"/>
        <v>84654.075920000003</v>
      </c>
      <c r="H1155" s="5">
        <f t="shared" si="37"/>
        <v>0.47000000000116415</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12035.39</v>
      </c>
      <c r="D1156" s="4">
        <f>BILANCA!E179</f>
        <v>21952.6</v>
      </c>
      <c r="E1156" s="4">
        <v>0</v>
      </c>
      <c r="F1156" s="4">
        <v>0</v>
      </c>
      <c r="G1156" s="5">
        <f t="shared" si="36"/>
        <v>9677.722069999998</v>
      </c>
      <c r="H1156" s="5">
        <f t="shared" si="37"/>
        <v>0.79000000000087311</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14341.81</v>
      </c>
      <c r="D1163" s="4">
        <f>BILANCA!E186</f>
        <v>0</v>
      </c>
      <c r="E1163" s="4">
        <v>0</v>
      </c>
      <c r="F1163" s="4">
        <v>0</v>
      </c>
      <c r="G1163" s="5">
        <f t="shared" si="36"/>
        <v>2581.5257999999999</v>
      </c>
      <c r="H1163" s="5">
        <f t="shared" si="37"/>
        <v>0.19000000000050932</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15760.49</v>
      </c>
      <c r="D1165" s="4">
        <f>BILANCA!E188</f>
        <v>3039.88</v>
      </c>
      <c r="E1165" s="4">
        <v>0</v>
      </c>
      <c r="F1165" s="4">
        <v>0</v>
      </c>
      <c r="G1165" s="5">
        <f t="shared" si="36"/>
        <v>3974.9255000000003</v>
      </c>
      <c r="H1165" s="5">
        <f t="shared" si="37"/>
        <v>0.60999999999967258</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11608.3</v>
      </c>
      <c r="D1166" s="4">
        <f>BILANCA!E189</f>
        <v>8231.25</v>
      </c>
      <c r="E1166" s="4">
        <v>0</v>
      </c>
      <c r="F1166" s="4">
        <v>0</v>
      </c>
      <c r="G1166" s="5">
        <f t="shared" si="36"/>
        <v>5136.9563999999991</v>
      </c>
      <c r="H1166" s="5">
        <f t="shared" si="37"/>
        <v>0.5499999999992724</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1359658.98</v>
      </c>
      <c r="D1214" s="4">
        <f>BILANCA!E237</f>
        <v>1444584.66</v>
      </c>
      <c r="E1214" s="4">
        <v>0</v>
      </c>
      <c r="F1214" s="4">
        <v>0</v>
      </c>
      <c r="G1214" s="5">
        <f t="shared" si="38"/>
        <v>981479.33730000001</v>
      </c>
      <c r="H1214" s="5">
        <f t="shared" si="37"/>
        <v>0.36000000010244548</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1322714.1499999999</v>
      </c>
      <c r="D1215" s="4">
        <f>BILANCA!E238</f>
        <v>1425070.15</v>
      </c>
      <c r="E1215" s="4">
        <v>0</v>
      </c>
      <c r="F1215" s="4">
        <v>0</v>
      </c>
      <c r="G1215" s="5">
        <f t="shared" si="38"/>
        <v>968102.2324000001</v>
      </c>
      <c r="H1215" s="5">
        <f t="shared" si="37"/>
        <v>0.29999999981373549</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1322714.1499999999</v>
      </c>
      <c r="D1216" s="4">
        <f>BILANCA!E239</f>
        <v>1425070.15</v>
      </c>
      <c r="E1216" s="4">
        <v>0</v>
      </c>
      <c r="F1216" s="4">
        <v>0</v>
      </c>
      <c r="G1216" s="5">
        <f t="shared" si="38"/>
        <v>972275.08685000008</v>
      </c>
      <c r="H1216" s="5">
        <f t="shared" si="37"/>
        <v>0.29999999981373549</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1322714.1499999999</v>
      </c>
      <c r="D1217" s="4">
        <f>BILANCA!E240</f>
        <v>1425070.15</v>
      </c>
      <c r="E1217" s="4">
        <v>0</v>
      </c>
      <c r="F1217" s="4">
        <v>0</v>
      </c>
      <c r="G1217" s="5">
        <f t="shared" si="38"/>
        <v>976447.94129999995</v>
      </c>
      <c r="H1217" s="5">
        <f t="shared" si="37"/>
        <v>0.29999999981373549</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16704.969999999998</v>
      </c>
      <c r="D1222" s="4">
        <f>BILANCA!E245</f>
        <v>3785.8099999999977</v>
      </c>
      <c r="E1222" s="4">
        <v>0</v>
      </c>
      <c r="F1222" s="4">
        <v>0</v>
      </c>
      <c r="G1222" s="5">
        <f t="shared" si="38"/>
        <v>5802.1050099999975</v>
      </c>
      <c r="H1222" s="5">
        <f t="shared" si="39"/>
        <v>0.22000000000480213</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35227.49</v>
      </c>
      <c r="D1223" s="4">
        <f>BILANCA!E246</f>
        <v>30952.67</v>
      </c>
      <c r="E1223" s="4">
        <v>0</v>
      </c>
      <c r="F1223" s="4">
        <v>0</v>
      </c>
      <c r="G1223" s="5">
        <f t="shared" si="38"/>
        <v>23311.879199999996</v>
      </c>
      <c r="H1223" s="5">
        <f t="shared" si="39"/>
        <v>0.81999999999970896</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35227.49</v>
      </c>
      <c r="D1224" s="4">
        <f>BILANCA!E247</f>
        <v>30952.67</v>
      </c>
      <c r="E1224" s="4">
        <v>0</v>
      </c>
      <c r="F1224" s="4">
        <v>0</v>
      </c>
      <c r="G1224" s="5">
        <f t="shared" si="38"/>
        <v>23409.012029999998</v>
      </c>
      <c r="H1224" s="5">
        <f t="shared" si="39"/>
        <v>0.81999999999970896</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18522.52</v>
      </c>
      <c r="D1227" s="4">
        <f>BILANCA!E250</f>
        <v>27166.86</v>
      </c>
      <c r="E1227" s="4">
        <v>0</v>
      </c>
      <c r="F1227" s="4">
        <v>0</v>
      </c>
      <c r="G1227" s="5">
        <f t="shared" si="38"/>
        <v>17776.922559999999</v>
      </c>
      <c r="H1227" s="5">
        <f t="shared" si="39"/>
        <v>0.61999999999898137</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18522.52</v>
      </c>
      <c r="D1229" s="4">
        <f>BILANCA!E252</f>
        <v>27166.86</v>
      </c>
      <c r="E1229" s="4">
        <v>0</v>
      </c>
      <c r="F1229" s="4">
        <v>0</v>
      </c>
      <c r="G1229" s="5">
        <f t="shared" si="38"/>
        <v>17922.635040000001</v>
      </c>
      <c r="H1229" s="5">
        <f t="shared" si="39"/>
        <v>0.61999999999898137</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19509.89</v>
      </c>
      <c r="D1232" s="4">
        <f>BILANCA!E255</f>
        <v>15728.7</v>
      </c>
      <c r="E1232" s="4">
        <v>0</v>
      </c>
      <c r="F1232" s="4">
        <v>0</v>
      </c>
      <c r="G1232" s="5">
        <f t="shared" si="38"/>
        <v>12690.85521</v>
      </c>
      <c r="H1232" s="5">
        <f t="shared" si="39"/>
        <v>0.40999999999985448</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729.97</v>
      </c>
      <c r="D1233" s="4">
        <f>BILANCA!E256</f>
        <v>0</v>
      </c>
      <c r="E1233" s="4">
        <v>0</v>
      </c>
      <c r="F1233" s="4">
        <v>0</v>
      </c>
      <c r="G1233" s="5">
        <f t="shared" si="38"/>
        <v>182.49250000000001</v>
      </c>
      <c r="H1233" s="5">
        <f t="shared" si="39"/>
        <v>2.9999999999972715E-2</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85216.41</v>
      </c>
      <c r="D1236" s="4">
        <f>BILANCA!E259</f>
        <v>0</v>
      </c>
      <c r="E1236" s="4">
        <v>0</v>
      </c>
      <c r="F1236" s="4">
        <v>0</v>
      </c>
      <c r="G1236" s="5">
        <f t="shared" si="38"/>
        <v>21559.75173</v>
      </c>
      <c r="H1236" s="5">
        <f t="shared" si="39"/>
        <v>0.41000000000349246</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85216.41</v>
      </c>
      <c r="D1237" s="4">
        <f>BILANCA!E260</f>
        <v>0</v>
      </c>
      <c r="E1237" s="4">
        <v>0</v>
      </c>
      <c r="F1237" s="4">
        <v>0</v>
      </c>
      <c r="G1237" s="5">
        <f t="shared" si="38"/>
        <v>21644.968140000001</v>
      </c>
      <c r="H1237" s="5">
        <f t="shared" si="39"/>
        <v>0.41000000000349246</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17651.39</v>
      </c>
      <c r="D1240" s="4">
        <f>BILANCA!E264</f>
        <v>16501.36</v>
      </c>
      <c r="E1240" s="4">
        <v>0</v>
      </c>
      <c r="F1240" s="4">
        <v>0</v>
      </c>
      <c r="G1240" s="5">
        <f t="shared" ref="G1240:G1303" si="40">B1240/1000*C1240+B1240/500*D1240</f>
        <v>13018.10627</v>
      </c>
      <c r="H1240" s="5">
        <f t="shared" si="39"/>
        <v>0.75</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63228.92</v>
      </c>
      <c r="D1241" s="4">
        <f>BILANCA!E265</f>
        <v>41857.61</v>
      </c>
      <c r="E1241" s="4">
        <v>0</v>
      </c>
      <c r="F1241" s="4">
        <v>0</v>
      </c>
      <c r="G1241" s="5">
        <f t="shared" si="40"/>
        <v>37911.58812</v>
      </c>
      <c r="H1241" s="5">
        <f t="shared" si="39"/>
        <v>0.47000000000116415</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729.97</v>
      </c>
      <c r="D1243" s="4">
        <f>BILANCA!E267</f>
        <v>0</v>
      </c>
      <c r="E1243" s="4">
        <v>0</v>
      </c>
      <c r="F1243" s="4">
        <v>0</v>
      </c>
      <c r="G1243" s="5">
        <f t="shared" si="40"/>
        <v>189.79220000000001</v>
      </c>
      <c r="H1243" s="5">
        <f t="shared" si="39"/>
        <v>2.9999999999972715E-2</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15760.49</v>
      </c>
      <c r="D1244" s="4">
        <f>BILANCA!E268</f>
        <v>3039.88</v>
      </c>
      <c r="E1244" s="4">
        <v>0</v>
      </c>
      <c r="F1244" s="4">
        <v>0</v>
      </c>
      <c r="G1244" s="5">
        <f t="shared" si="40"/>
        <v>5700.3052500000003</v>
      </c>
      <c r="H1244" s="5">
        <f t="shared" si="39"/>
        <v>0.60999999999967258</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52222.75</v>
      </c>
      <c r="D1262" s="4">
        <f>BILANCA!E286</f>
        <v>31363.29</v>
      </c>
      <c r="E1262" s="4">
        <v>0</v>
      </c>
      <c r="F1262" s="4">
        <v>0</v>
      </c>
      <c r="G1262" s="5">
        <f t="shared" si="40"/>
        <v>32070.863070000003</v>
      </c>
      <c r="H1262" s="5">
        <f t="shared" si="39"/>
        <v>0.54000000000087311</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15945.97</v>
      </c>
      <c r="D1263" s="4">
        <f>BILANCA!E287</f>
        <v>2385.7800000000002</v>
      </c>
      <c r="E1263" s="4">
        <v>0</v>
      </c>
      <c r="F1263" s="4">
        <v>0</v>
      </c>
      <c r="G1263" s="5">
        <f t="shared" si="40"/>
        <v>5800.9084000000003</v>
      </c>
      <c r="H1263" s="5">
        <f t="shared" si="39"/>
        <v>0.25000000000045475</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170467.8</v>
      </c>
      <c r="D1264" s="4">
        <f>BILANCA!E288</f>
        <v>196556.09</v>
      </c>
      <c r="E1264" s="4">
        <v>0</v>
      </c>
      <c r="F1264" s="4">
        <v>0</v>
      </c>
      <c r="G1264" s="5">
        <f t="shared" si="40"/>
        <v>158365.97438</v>
      </c>
      <c r="H1264" s="5">
        <f t="shared" si="39"/>
        <v>0.29000000000814907</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11608.3</v>
      </c>
      <c r="D1265" s="4">
        <f>BILANCA!E289</f>
        <v>8231.25</v>
      </c>
      <c r="E1265" s="4">
        <v>0</v>
      </c>
      <c r="F1265" s="4">
        <v>0</v>
      </c>
      <c r="G1265" s="5">
        <f t="shared" si="40"/>
        <v>7915.9655999999986</v>
      </c>
      <c r="H1265" s="5">
        <f t="shared" si="39"/>
        <v>0.5499999999992724</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15760.49</v>
      </c>
      <c r="D1278" s="4">
        <f>BILANCA!E302</f>
        <v>3039.88</v>
      </c>
      <c r="E1278" s="4">
        <v>0</v>
      </c>
      <c r="F1278" s="4">
        <v>0</v>
      </c>
      <c r="G1278" s="5">
        <f t="shared" si="40"/>
        <v>6442.8737499999997</v>
      </c>
      <c r="H1278" s="5">
        <f t="shared" si="39"/>
        <v>0.60999999999967258</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1994792.51</v>
      </c>
      <c r="D1408" s="4">
        <f>'RAS-funkcijski'!E114</f>
        <v>2420163.31</v>
      </c>
      <c r="E1408" s="4">
        <v>0</v>
      </c>
      <c r="F1408" s="4">
        <v>0</v>
      </c>
      <c r="G1408" s="5">
        <f t="shared" si="44"/>
        <v>751863.10430000001</v>
      </c>
      <c r="H1408" s="5">
        <f t="shared" si="43"/>
        <v>0.80000000004656613</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1854890.8</v>
      </c>
      <c r="D1409" s="4">
        <f>'RAS-funkcijski'!E115</f>
        <v>2295343.38</v>
      </c>
      <c r="E1409" s="4">
        <v>0</v>
      </c>
      <c r="F1409" s="4">
        <v>0</v>
      </c>
      <c r="G1409" s="5">
        <f t="shared" si="44"/>
        <v>715459.10915999999</v>
      </c>
      <c r="H1409" s="5">
        <f t="shared" si="43"/>
        <v>0.57999999984167516</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1854890.8</v>
      </c>
      <c r="D1411" s="4">
        <f>'RAS-funkcijski'!E117</f>
        <v>2295343.38</v>
      </c>
      <c r="E1411" s="4">
        <v>0</v>
      </c>
      <c r="F1411" s="4">
        <v>0</v>
      </c>
      <c r="G1411" s="5">
        <f t="shared" si="44"/>
        <v>728350.26428</v>
      </c>
      <c r="H1411" s="5">
        <f t="shared" si="45"/>
        <v>0.57999999984167516</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139901.71</v>
      </c>
      <c r="D1420" s="4">
        <f>'RAS-funkcijski'!E126</f>
        <v>124819.93</v>
      </c>
      <c r="E1420" s="4">
        <v>0</v>
      </c>
      <c r="F1420" s="4">
        <v>0</v>
      </c>
      <c r="G1420" s="5">
        <f t="shared" si="44"/>
        <v>47524.07153999999</v>
      </c>
      <c r="H1420" s="5">
        <f t="shared" si="45"/>
        <v>0.36000000001513399</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1994792.51</v>
      </c>
      <c r="D1435" s="15">
        <f>'RAS-funkcijski'!E141</f>
        <v>2420163.31</v>
      </c>
      <c r="E1435" s="15">
        <v>0</v>
      </c>
      <c r="F1435" s="15">
        <v>0</v>
      </c>
      <c r="G1435" s="16">
        <f t="shared" si="46"/>
        <v>936411.32081000018</v>
      </c>
      <c r="H1435" s="16">
        <f t="shared" si="45"/>
        <v>0.80000000004656613</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159557.63</v>
      </c>
      <c r="D1436" s="9">
        <f>'P-VRIO'!E5</f>
        <v>0</v>
      </c>
      <c r="E1436" s="9">
        <v>0</v>
      </c>
      <c r="F1436" s="9">
        <v>0</v>
      </c>
      <c r="G1436" s="10">
        <f t="shared" si="46"/>
        <v>159.55763000000002</v>
      </c>
      <c r="H1436" s="10">
        <f t="shared" si="45"/>
        <v>0.36999999999534339</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159557.63</v>
      </c>
      <c r="D1453" s="4">
        <f>'P-VRIO'!E22</f>
        <v>0</v>
      </c>
      <c r="E1453" s="4">
        <v>0</v>
      </c>
      <c r="F1453" s="4">
        <v>0</v>
      </c>
      <c r="G1453" s="5">
        <f t="shared" si="46"/>
        <v>2872.0373399999999</v>
      </c>
      <c r="H1453" s="5">
        <f t="shared" si="45"/>
        <v>0.36999999999534339</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159557.63</v>
      </c>
      <c r="D1454" s="4">
        <f>'P-VRIO'!E23</f>
        <v>0</v>
      </c>
      <c r="E1454" s="4">
        <v>0</v>
      </c>
      <c r="F1454" s="4">
        <v>0</v>
      </c>
      <c r="G1454" s="5">
        <f t="shared" si="46"/>
        <v>3031.5949700000001</v>
      </c>
      <c r="H1454" s="5">
        <f t="shared" si="45"/>
        <v>0.36999999999534339</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159557.63</v>
      </c>
      <c r="D1456" s="4">
        <f>'P-VRIO'!E25</f>
        <v>0</v>
      </c>
      <c r="E1456" s="4">
        <v>0</v>
      </c>
      <c r="F1456" s="4">
        <v>0</v>
      </c>
      <c r="G1456" s="5">
        <f t="shared" si="46"/>
        <v>3350.7102300000001</v>
      </c>
      <c r="H1456" s="5">
        <f t="shared" si="45"/>
        <v>0.36999999999534339</v>
      </c>
      <c r="I1456" s="13">
        <f t="shared" si="49"/>
        <v>1239.7627850843971</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198022.07</v>
      </c>
      <c r="D1480" s="9"/>
      <c r="E1480" s="9">
        <v>0</v>
      </c>
      <c r="F1480" s="9">
        <v>0</v>
      </c>
      <c r="G1480" s="10">
        <f t="shared" ref="G1480:G1511" si="52">B1480/1000*C1480</f>
        <v>198.02207000000001</v>
      </c>
      <c r="H1480" s="10">
        <f t="shared" ref="H1480:H1511" si="53">ABS(C1480-ROUND(C1480,0))</f>
        <v>7.0000000006984919E-2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2474199.98</v>
      </c>
      <c r="D1481" s="4">
        <v>0</v>
      </c>
      <c r="E1481" s="4">
        <v>0</v>
      </c>
      <c r="F1481" s="4">
        <v>0</v>
      </c>
      <c r="G1481" s="5">
        <f t="shared" si="52"/>
        <v>4948.3999599999997</v>
      </c>
      <c r="H1481" s="5">
        <f t="shared" si="53"/>
        <v>2.0000000018626451E-2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14948.11</v>
      </c>
      <c r="D1482" s="4">
        <v>0</v>
      </c>
      <c r="E1482" s="4">
        <v>0</v>
      </c>
      <c r="F1482" s="4">
        <v>0</v>
      </c>
      <c r="G1482" s="5">
        <f t="shared" si="52"/>
        <v>44.844329999999999</v>
      </c>
      <c r="H1482" s="5">
        <f t="shared" si="53"/>
        <v>0.11000000000058208</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2415395.52</v>
      </c>
      <c r="D1483" s="4">
        <v>0</v>
      </c>
      <c r="E1483" s="4">
        <v>0</v>
      </c>
      <c r="F1483" s="4">
        <v>0</v>
      </c>
      <c r="G1483" s="5">
        <f t="shared" si="52"/>
        <v>9661.5820800000001</v>
      </c>
      <c r="H1483" s="5">
        <f t="shared" si="53"/>
        <v>0.47999999998137355</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2078718.9</v>
      </c>
      <c r="D1484" s="4">
        <v>0</v>
      </c>
      <c r="E1484" s="4">
        <v>0</v>
      </c>
      <c r="F1484" s="4">
        <v>0</v>
      </c>
      <c r="G1484" s="5">
        <f t="shared" si="52"/>
        <v>10393.594499999999</v>
      </c>
      <c r="H1484" s="5">
        <f t="shared" si="53"/>
        <v>0.10000000009313226</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315569.65000000002</v>
      </c>
      <c r="D1485" s="4">
        <v>0</v>
      </c>
      <c r="E1485" s="4">
        <v>0</v>
      </c>
      <c r="F1485" s="4">
        <v>0</v>
      </c>
      <c r="G1485" s="5">
        <f t="shared" si="52"/>
        <v>1893.4179000000001</v>
      </c>
      <c r="H1485" s="5">
        <f t="shared" si="53"/>
        <v>0.34999999997671694</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0</v>
      </c>
      <c r="D1486" s="4">
        <v>0</v>
      </c>
      <c r="E1486" s="4">
        <v>0</v>
      </c>
      <c r="F1486" s="4">
        <v>0</v>
      </c>
      <c r="G1486" s="5">
        <f t="shared" si="52"/>
        <v>0</v>
      </c>
      <c r="H1486" s="5">
        <f t="shared" si="53"/>
        <v>0</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21106.97</v>
      </c>
      <c r="D1489" s="4">
        <v>0</v>
      </c>
      <c r="E1489" s="4">
        <v>0</v>
      </c>
      <c r="F1489" s="4">
        <v>0</v>
      </c>
      <c r="G1489" s="5">
        <f t="shared" si="52"/>
        <v>211.06970000000001</v>
      </c>
      <c r="H1489" s="5">
        <f t="shared" si="53"/>
        <v>2.9999999998835847E-2</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0</v>
      </c>
      <c r="D1491" s="4">
        <v>0</v>
      </c>
      <c r="E1491" s="4">
        <v>0</v>
      </c>
      <c r="F1491" s="4">
        <v>0</v>
      </c>
      <c r="G1491" s="5">
        <f t="shared" si="52"/>
        <v>0</v>
      </c>
      <c r="H1491" s="5">
        <f t="shared" si="53"/>
        <v>0</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43856.35</v>
      </c>
      <c r="D1492" s="4">
        <v>0</v>
      </c>
      <c r="E1492" s="4">
        <v>0</v>
      </c>
      <c r="F1492" s="4">
        <v>0</v>
      </c>
      <c r="G1492" s="5">
        <f t="shared" si="52"/>
        <v>570.13254999999992</v>
      </c>
      <c r="H1492" s="5">
        <f t="shared" si="53"/>
        <v>0.34999999999854481</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2465048.9300000002</v>
      </c>
      <c r="D1499" s="4">
        <v>0</v>
      </c>
      <c r="E1499" s="4">
        <v>0</v>
      </c>
      <c r="F1499" s="4">
        <v>0</v>
      </c>
      <c r="G1499" s="5">
        <f t="shared" si="52"/>
        <v>49300.978600000002</v>
      </c>
      <c r="H1499" s="5">
        <f t="shared" si="53"/>
        <v>6.9999999832361937E-2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27668.720000000001</v>
      </c>
      <c r="D1500" s="4">
        <v>0</v>
      </c>
      <c r="E1500" s="4">
        <v>0</v>
      </c>
      <c r="F1500" s="4">
        <v>0</v>
      </c>
      <c r="G1500" s="5">
        <f t="shared" si="52"/>
        <v>581.04312000000004</v>
      </c>
      <c r="H1500" s="5">
        <f t="shared" si="53"/>
        <v>0.27999999999883585</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2390146.81</v>
      </c>
      <c r="D1501" s="4">
        <v>0</v>
      </c>
      <c r="E1501" s="4">
        <v>0</v>
      </c>
      <c r="F1501" s="4">
        <v>0</v>
      </c>
      <c r="G1501" s="5">
        <f t="shared" si="52"/>
        <v>52583.22982</v>
      </c>
      <c r="H1501" s="5">
        <f t="shared" si="53"/>
        <v>0.18999999994412065</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2049045.59</v>
      </c>
      <c r="D1502" s="4">
        <v>0</v>
      </c>
      <c r="E1502" s="4">
        <v>0</v>
      </c>
      <c r="F1502" s="4">
        <v>0</v>
      </c>
      <c r="G1502" s="5">
        <f t="shared" si="52"/>
        <v>47128.048569999999</v>
      </c>
      <c r="H1502" s="5">
        <f t="shared" si="53"/>
        <v>0.40999999991618097</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305652.44</v>
      </c>
      <c r="D1503" s="4">
        <v>0</v>
      </c>
      <c r="E1503" s="4">
        <v>0</v>
      </c>
      <c r="F1503" s="4">
        <v>0</v>
      </c>
      <c r="G1503" s="5">
        <f t="shared" si="52"/>
        <v>7335.6585599999999</v>
      </c>
      <c r="H1503" s="5">
        <f t="shared" si="53"/>
        <v>0.44000000000232831</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0</v>
      </c>
      <c r="D1504" s="4">
        <v>0</v>
      </c>
      <c r="E1504" s="4">
        <v>0</v>
      </c>
      <c r="F1504" s="4">
        <v>0</v>
      </c>
      <c r="G1504" s="5">
        <f t="shared" si="52"/>
        <v>0</v>
      </c>
      <c r="H1504" s="5">
        <f t="shared" si="53"/>
        <v>0</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35448.78</v>
      </c>
      <c r="D1507" s="4">
        <v>0</v>
      </c>
      <c r="E1507" s="4">
        <v>0</v>
      </c>
      <c r="F1507" s="4">
        <v>0</v>
      </c>
      <c r="G1507" s="5">
        <f t="shared" si="52"/>
        <v>992.56583999999998</v>
      </c>
      <c r="H1507" s="5">
        <f t="shared" si="53"/>
        <v>0.22000000000116415</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0</v>
      </c>
      <c r="D1509" s="4">
        <v>0</v>
      </c>
      <c r="E1509" s="4">
        <v>0</v>
      </c>
      <c r="F1509" s="4">
        <v>0</v>
      </c>
      <c r="G1509" s="5">
        <f t="shared" si="52"/>
        <v>0</v>
      </c>
      <c r="H1509" s="5">
        <f t="shared" si="53"/>
        <v>0</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47233.4</v>
      </c>
      <c r="D1510" s="4">
        <v>0</v>
      </c>
      <c r="E1510" s="4">
        <v>0</v>
      </c>
      <c r="F1510" s="4">
        <v>0</v>
      </c>
      <c r="G1510" s="5">
        <f t="shared" si="52"/>
        <v>1464.2354</v>
      </c>
      <c r="H1510" s="5">
        <f t="shared" si="53"/>
        <v>0.40000000000145519</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207173.11999999965</v>
      </c>
      <c r="D1517" s="4">
        <v>0</v>
      </c>
      <c r="E1517" s="4">
        <v>0</v>
      </c>
      <c r="F1517" s="4">
        <v>0</v>
      </c>
      <c r="G1517" s="5">
        <f t="shared" si="54"/>
        <v>7872.5785599999863</v>
      </c>
      <c r="H1517" s="5">
        <f t="shared" si="55"/>
        <v>0.11999999964609742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2385.7800000000002</v>
      </c>
      <c r="D1518" s="4">
        <v>0</v>
      </c>
      <c r="E1518" s="4">
        <v>0</v>
      </c>
      <c r="F1518" s="4">
        <v>0</v>
      </c>
      <c r="G1518" s="5">
        <f t="shared" si="54"/>
        <v>93.045420000000007</v>
      </c>
      <c r="H1518" s="5">
        <f t="shared" si="55"/>
        <v>0.21999999999979991</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2385.7800000000002</v>
      </c>
      <c r="D1524" s="4">
        <v>0</v>
      </c>
      <c r="E1524" s="4">
        <v>0</v>
      </c>
      <c r="F1524" s="4">
        <v>0</v>
      </c>
      <c r="G1524" s="5">
        <f t="shared" si="54"/>
        <v>107.3601</v>
      </c>
      <c r="H1524" s="5">
        <f t="shared" si="55"/>
        <v>0.21999999999979991</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2385.7800000000002</v>
      </c>
      <c r="D1530" s="4">
        <v>0</v>
      </c>
      <c r="E1530" s="4">
        <v>0</v>
      </c>
      <c r="F1530" s="4">
        <v>0</v>
      </c>
      <c r="G1530" s="5">
        <f t="shared" si="54"/>
        <v>121.67478</v>
      </c>
      <c r="H1530" s="5">
        <f t="shared" si="55"/>
        <v>0.21999999999979991</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2385.7800000000002</v>
      </c>
      <c r="D1531" s="4">
        <v>0</v>
      </c>
      <c r="E1531" s="4">
        <v>0</v>
      </c>
      <c r="F1531" s="4">
        <v>0</v>
      </c>
      <c r="G1531" s="5">
        <f t="shared" si="54"/>
        <v>124.06056000000001</v>
      </c>
      <c r="H1531" s="5">
        <f t="shared" si="55"/>
        <v>0.21999999999979991</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204787.34</v>
      </c>
      <c r="D1576" s="4">
        <v>0</v>
      </c>
      <c r="E1576" s="4">
        <v>0</v>
      </c>
      <c r="F1576" s="4">
        <v>0</v>
      </c>
      <c r="G1576" s="5">
        <f t="shared" si="56"/>
        <v>19864.37198</v>
      </c>
      <c r="H1576" s="5">
        <f t="shared" si="57"/>
        <v>0.33999999999650754</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3039.88</v>
      </c>
      <c r="D1577" s="4">
        <v>0</v>
      </c>
      <c r="E1577" s="4">
        <v>0</v>
      </c>
      <c r="F1577" s="4">
        <v>0</v>
      </c>
      <c r="G1577" s="5">
        <f t="shared" si="56"/>
        <v>297.90824000000003</v>
      </c>
      <c r="H1577" s="5">
        <f t="shared" si="57"/>
        <v>0.11999999999989086</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193516.21</v>
      </c>
      <c r="D1578" s="4">
        <v>0</v>
      </c>
      <c r="E1578" s="4">
        <v>0</v>
      </c>
      <c r="F1578" s="4">
        <v>0</v>
      </c>
      <c r="G1578" s="5">
        <f t="shared" si="56"/>
        <v>19158.104790000001</v>
      </c>
      <c r="H1578" s="5">
        <f t="shared" si="57"/>
        <v>0.20999999999185093</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8231.25</v>
      </c>
      <c r="D1579" s="4">
        <v>0</v>
      </c>
      <c r="E1579" s="4">
        <v>0</v>
      </c>
      <c r="F1579" s="4">
        <v>0</v>
      </c>
      <c r="G1579" s="5">
        <f t="shared" si="56"/>
        <v>823.125</v>
      </c>
      <c r="H1579" s="5">
        <f t="shared" si="57"/>
        <v>0.25</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10942</v>
      </c>
      <c r="H6" s="21" t="s">
        <v>26</v>
      </c>
      <c r="I6" s="22" t="s">
        <v>27</v>
      </c>
      <c r="J6" s="7"/>
      <c r="L6" s="7"/>
      <c r="M6" s="7"/>
      <c r="N6" s="7"/>
      <c r="O6" s="7"/>
      <c r="P6" s="7"/>
      <c r="Q6" s="7"/>
      <c r="R6" s="7"/>
      <c r="S6" s="7"/>
      <c r="T6" s="7"/>
      <c r="U6" s="7"/>
      <c r="V6" s="7"/>
      <c r="W6" s="7"/>
      <c r="X6" s="7"/>
    </row>
    <row r="7" spans="1:24" ht="15" customHeight="1" x14ac:dyDescent="0.2">
      <c r="B7" s="23"/>
      <c r="C7" s="24"/>
      <c r="D7" s="25"/>
      <c r="E7" s="295" t="s">
        <v>28</v>
      </c>
      <c r="F7" s="298" t="s">
        <v>29</v>
      </c>
      <c r="G7" s="299"/>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296"/>
      <c r="F8" s="287" t="s">
        <v>32</v>
      </c>
      <c r="G8" s="288"/>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6"/>
      <c r="F9" s="289" t="s">
        <v>33</v>
      </c>
      <c r="G9" s="290"/>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
      <c r="B10" s="20" t="s">
        <v>34</v>
      </c>
      <c r="C10" s="134">
        <v>31</v>
      </c>
      <c r="E10" s="296"/>
      <c r="F10" s="287" t="s">
        <v>35</v>
      </c>
      <c r="G10" s="288"/>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7"/>
      <c r="F11" s="300" t="s">
        <v>36</v>
      </c>
      <c r="G11" s="301"/>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35"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39</v>
      </c>
      <c r="B15" s="305" t="s">
        <v>40</v>
      </c>
      <c r="C15" s="306"/>
      <c r="D15" s="306"/>
      <c r="E15" s="306"/>
      <c r="F15" s="307"/>
      <c r="G15" s="130" t="s">
        <v>41</v>
      </c>
      <c r="H15" s="130" t="s">
        <v>42</v>
      </c>
      <c r="I15" s="131" t="s">
        <v>43</v>
      </c>
      <c r="J15" s="7"/>
      <c r="K15" s="7"/>
      <c r="L15" s="7"/>
      <c r="M15" s="7"/>
      <c r="N15" s="7"/>
      <c r="O15" s="7"/>
      <c r="P15" s="7"/>
      <c r="Q15" s="7"/>
      <c r="R15" s="7"/>
      <c r="S15" s="7"/>
      <c r="T15" s="7"/>
      <c r="U15" s="7"/>
      <c r="V15" s="7"/>
      <c r="W15" s="7"/>
      <c r="X15" s="7"/>
    </row>
    <row r="16" spans="1:24" ht="12.75" customHeight="1" x14ac:dyDescent="0.2">
      <c r="A16" s="302" t="s">
        <v>29</v>
      </c>
      <c r="B16" s="308" t="str">
        <f>'PR-RAS'!B6</f>
        <v xml:space="preserve">PRIHODI POSLOVANJA (šifre 61+62+63+64+65+66+67+68) </v>
      </c>
      <c r="C16" s="309"/>
      <c r="D16" s="309"/>
      <c r="E16" s="309"/>
      <c r="F16" s="310"/>
      <c r="G16" s="33" t="str">
        <f>'PR-RAS'!C6</f>
        <v>6</v>
      </c>
      <c r="H16" s="172">
        <f>'PR-RAS'!D6</f>
        <v>2009977.1099999999</v>
      </c>
      <c r="I16" s="172">
        <f>'PR-RAS'!E6</f>
        <v>2406981.23</v>
      </c>
      <c r="J16" s="7"/>
      <c r="K16" s="7"/>
      <c r="L16" s="7"/>
      <c r="M16" s="7"/>
      <c r="N16" s="7"/>
      <c r="O16" s="7"/>
      <c r="P16" s="7"/>
      <c r="Q16" s="7"/>
      <c r="R16" s="7"/>
      <c r="S16" s="7"/>
      <c r="T16" s="7"/>
      <c r="U16" s="7"/>
      <c r="V16" s="7"/>
      <c r="W16" s="7"/>
      <c r="X16" s="7"/>
    </row>
    <row r="17" spans="1:24" ht="12.75" customHeight="1" x14ac:dyDescent="0.2">
      <c r="A17" s="303"/>
      <c r="B17" s="311" t="str">
        <f>'PR-RAS'!B151</f>
        <v xml:space="preserve">RASHODI POSLOVANJA (šifre 31+32+34+35+36+37+38) </v>
      </c>
      <c r="C17" s="312"/>
      <c r="D17" s="312"/>
      <c r="E17" s="312"/>
      <c r="F17" s="313"/>
      <c r="G17" s="34" t="str">
        <f>'PR-RAS'!C151</f>
        <v>3</v>
      </c>
      <c r="H17" s="172">
        <f>'PR-RAS'!D151</f>
        <v>1962811.89</v>
      </c>
      <c r="I17" s="172">
        <f>'PR-RAS'!E151</f>
        <v>2376306.9600000004</v>
      </c>
      <c r="J17" s="7"/>
      <c r="K17" s="7"/>
      <c r="L17" s="7"/>
      <c r="M17" s="7"/>
      <c r="N17" s="7"/>
      <c r="O17" s="7"/>
      <c r="P17" s="7"/>
      <c r="Q17" s="7"/>
      <c r="R17" s="7"/>
      <c r="S17" s="7"/>
      <c r="T17" s="7"/>
      <c r="U17" s="7"/>
      <c r="V17" s="7"/>
      <c r="W17" s="7"/>
      <c r="X17" s="7"/>
    </row>
    <row r="18" spans="1:24" ht="12.75" customHeight="1" x14ac:dyDescent="0.2">
      <c r="A18" s="303"/>
      <c r="B18" s="311" t="str">
        <f>'PR-RAS'!B645</f>
        <v>Višak prihoda i primitaka raspoloživ u sljedećem razdoblju (šifre X005 + '9221-9222' - Y005 - '9222-9221')</v>
      </c>
      <c r="C18" s="312"/>
      <c r="D18" s="312"/>
      <c r="E18" s="312"/>
      <c r="F18" s="313"/>
      <c r="G18" s="34" t="str">
        <f>'PR-RAS'!C645</f>
        <v>X006</v>
      </c>
      <c r="H18" s="172">
        <f>'PR-RAS'!D645</f>
        <v>16704.970000000045</v>
      </c>
      <c r="I18" s="172">
        <f>'PR-RAS'!E645</f>
        <v>3785.8099999993865</v>
      </c>
      <c r="J18" s="7"/>
      <c r="K18" s="7"/>
      <c r="L18" s="7"/>
      <c r="M18" s="7"/>
      <c r="N18" s="7"/>
      <c r="O18" s="7"/>
      <c r="P18" s="7"/>
      <c r="Q18" s="7"/>
      <c r="R18" s="7"/>
      <c r="S18" s="7"/>
      <c r="T18" s="7"/>
      <c r="U18" s="7"/>
      <c r="V18" s="7"/>
      <c r="W18" s="7"/>
      <c r="X18" s="7"/>
    </row>
    <row r="19" spans="1:24" ht="12.75" customHeight="1" x14ac:dyDescent="0.2">
      <c r="A19" s="304"/>
      <c r="B19" s="314" t="str">
        <f>'PR-RAS'!B646</f>
        <v>Manjak prihoda i primitaka za pokriće u sljedećem razdoblju (šifre Y005 + '9222-9221' - X005 - '9221-9222' )</v>
      </c>
      <c r="C19" s="315"/>
      <c r="D19" s="315"/>
      <c r="E19" s="315"/>
      <c r="F19" s="316"/>
      <c r="G19" s="35" t="str">
        <f>'PR-RAS'!C646</f>
        <v>Y006</v>
      </c>
      <c r="H19" s="173">
        <f>'PR-RAS'!D646</f>
        <v>0</v>
      </c>
      <c r="I19" s="173">
        <f>'PR-RAS'!E646</f>
        <v>0</v>
      </c>
      <c r="J19" s="7"/>
      <c r="K19" s="7"/>
      <c r="L19" s="7"/>
      <c r="M19" s="7"/>
      <c r="N19" s="7"/>
      <c r="O19" s="7"/>
      <c r="P19" s="7"/>
      <c r="Q19" s="7"/>
      <c r="R19" s="7"/>
      <c r="S19" s="7"/>
      <c r="T19" s="7"/>
      <c r="U19" s="7"/>
      <c r="V19" s="7"/>
      <c r="W19" s="7"/>
      <c r="X19" s="7"/>
    </row>
    <row r="20" spans="1:24" ht="12.75" customHeight="1" x14ac:dyDescent="0.2">
      <c r="A20" s="302" t="s">
        <v>32</v>
      </c>
      <c r="B20" s="308" t="str">
        <f>BILANCA!B7</f>
        <v>Nefinancijska imovina (šifre 01+02+03+04+05+06)</v>
      </c>
      <c r="C20" s="309"/>
      <c r="D20" s="309"/>
      <c r="E20" s="309"/>
      <c r="F20" s="310"/>
      <c r="G20" s="78" t="str">
        <f>BILANCA!C7</f>
        <v>B002</v>
      </c>
      <c r="H20" s="174">
        <f>BILANCA!D7</f>
        <v>1322714.1499999997</v>
      </c>
      <c r="I20" s="175">
        <f>BILANCA!E7</f>
        <v>1425070.15</v>
      </c>
      <c r="J20" s="7"/>
      <c r="K20" s="7"/>
      <c r="L20" s="7"/>
      <c r="M20" s="7"/>
      <c r="N20" s="7"/>
      <c r="O20" s="7"/>
      <c r="P20" s="7"/>
      <c r="Q20" s="7"/>
      <c r="R20" s="7"/>
      <c r="S20" s="7"/>
      <c r="T20" s="7"/>
      <c r="U20" s="7"/>
      <c r="V20" s="7"/>
      <c r="W20" s="7"/>
      <c r="X20" s="7"/>
    </row>
    <row r="21" spans="1:24" ht="12.75" customHeight="1" x14ac:dyDescent="0.2">
      <c r="A21" s="303"/>
      <c r="B21" s="311" t="str">
        <f>BILANCA!B68</f>
        <v>Financijska imovina (šifre 11+12+13+14+15+16+17+19)</v>
      </c>
      <c r="C21" s="312"/>
      <c r="D21" s="312"/>
      <c r="E21" s="312"/>
      <c r="F21" s="313"/>
      <c r="G21" s="79" t="str">
        <f>BILANCA!C68</f>
        <v>1</v>
      </c>
      <c r="H21" s="176">
        <f>BILANCA!D68</f>
        <v>234966.9</v>
      </c>
      <c r="I21" s="177">
        <f>BILANCA!E68</f>
        <v>226687.63</v>
      </c>
      <c r="J21" s="7"/>
      <c r="K21" s="7"/>
      <c r="L21" s="7"/>
      <c r="M21" s="7"/>
      <c r="N21" s="7"/>
      <c r="O21" s="7"/>
      <c r="P21" s="7"/>
      <c r="Q21" s="7"/>
      <c r="R21" s="7"/>
      <c r="S21" s="7"/>
      <c r="T21" s="7"/>
      <c r="U21" s="7"/>
      <c r="V21" s="7"/>
      <c r="W21" s="7"/>
      <c r="X21" s="7"/>
    </row>
    <row r="22" spans="1:24" ht="12.75" customHeight="1" x14ac:dyDescent="0.2">
      <c r="A22" s="303"/>
      <c r="B22" s="311" t="str">
        <f>BILANCA!B176</f>
        <v xml:space="preserve">Obveze (šifre 23+24+25+26+29) </v>
      </c>
      <c r="C22" s="312"/>
      <c r="D22" s="312"/>
      <c r="E22" s="312"/>
      <c r="F22" s="313"/>
      <c r="G22" s="79" t="str">
        <f>BILANCA!C176</f>
        <v>2</v>
      </c>
      <c r="H22" s="176">
        <f>BILANCA!D176</f>
        <v>198022.06999999995</v>
      </c>
      <c r="I22" s="177">
        <f>BILANCA!E176</f>
        <v>207173.12000000002</v>
      </c>
      <c r="J22" s="7"/>
      <c r="K22" s="7"/>
      <c r="L22" s="7"/>
      <c r="M22" s="7"/>
      <c r="N22" s="7"/>
      <c r="O22" s="7"/>
      <c r="P22" s="7"/>
      <c r="Q22" s="7"/>
      <c r="R22" s="7"/>
      <c r="S22" s="7"/>
      <c r="T22" s="7"/>
      <c r="U22" s="7"/>
      <c r="V22" s="7"/>
      <c r="W22" s="7"/>
      <c r="X22" s="7"/>
    </row>
    <row r="23" spans="1:24" ht="12.75" customHeight="1" x14ac:dyDescent="0.2">
      <c r="A23" s="304"/>
      <c r="B23" s="314" t="str">
        <f>BILANCA!B237</f>
        <v>Vlastiti izvori (šifre 91 + 922 - 93 + 96 do 98)</v>
      </c>
      <c r="C23" s="315"/>
      <c r="D23" s="315"/>
      <c r="E23" s="315"/>
      <c r="F23" s="316"/>
      <c r="G23" s="80" t="str">
        <f>BILANCA!C237</f>
        <v>9</v>
      </c>
      <c r="H23" s="178">
        <f>BILANCA!D237</f>
        <v>1359658.98</v>
      </c>
      <c r="I23" s="179">
        <f>BILANCA!E237</f>
        <v>1444584.66</v>
      </c>
      <c r="J23" s="7"/>
      <c r="K23" s="7"/>
      <c r="L23" s="7"/>
      <c r="M23" s="7"/>
      <c r="N23" s="7"/>
      <c r="O23" s="7"/>
      <c r="P23" s="7"/>
      <c r="Q23" s="7"/>
      <c r="R23" s="7"/>
      <c r="S23" s="7"/>
      <c r="T23" s="7"/>
      <c r="U23" s="7"/>
      <c r="V23" s="7"/>
      <c r="W23" s="7"/>
      <c r="X23" s="7"/>
    </row>
    <row r="24" spans="1:24" ht="12.75" customHeight="1" x14ac:dyDescent="0.2">
      <c r="A24" s="302" t="s">
        <v>44</v>
      </c>
      <c r="B24" s="308" t="str">
        <f>'RAS-funkcijski'!B5</f>
        <v>Opće javne usluge (šifre 011+012+013+014 do 018)</v>
      </c>
      <c r="C24" s="309"/>
      <c r="D24" s="309"/>
      <c r="E24" s="309"/>
      <c r="F24" s="310"/>
      <c r="G24" s="78" t="str">
        <f>'RAS-funkcijski'!C5</f>
        <v>01</v>
      </c>
      <c r="H24" s="174">
        <f>'RAS-funkcijski'!D5</f>
        <v>0</v>
      </c>
      <c r="I24" s="175">
        <f>'RAS-funkcijski'!E5</f>
        <v>0</v>
      </c>
      <c r="J24" s="7"/>
      <c r="K24" s="7"/>
      <c r="L24" s="7"/>
      <c r="M24" s="7"/>
      <c r="N24" s="7"/>
      <c r="O24" s="7"/>
      <c r="P24" s="7"/>
      <c r="Q24" s="7"/>
      <c r="R24" s="7"/>
      <c r="S24" s="7"/>
      <c r="T24" s="7"/>
      <c r="U24" s="7"/>
      <c r="V24" s="7"/>
      <c r="W24" s="7"/>
      <c r="X24" s="7"/>
    </row>
    <row r="25" spans="1:24" ht="12.75" customHeight="1" x14ac:dyDescent="0.2">
      <c r="A25" s="303"/>
      <c r="B25" s="311" t="str">
        <f>'RAS-funkcijski'!B35</f>
        <v>Ekonomski poslovi (šifre 041+042+043+044+045+046+047+048+049)</v>
      </c>
      <c r="C25" s="312"/>
      <c r="D25" s="312"/>
      <c r="E25" s="312"/>
      <c r="F25" s="313"/>
      <c r="G25" s="79" t="str">
        <f>'RAS-funkcijski'!C35</f>
        <v>04</v>
      </c>
      <c r="H25" s="176">
        <f>'RAS-funkcijski'!D35</f>
        <v>0</v>
      </c>
      <c r="I25" s="177">
        <f>'RAS-funkcijski'!E35</f>
        <v>0</v>
      </c>
      <c r="J25" s="7"/>
      <c r="K25" s="7"/>
      <c r="L25" s="7"/>
      <c r="M25" s="7"/>
      <c r="N25" s="7"/>
      <c r="O25" s="7"/>
      <c r="P25" s="7"/>
      <c r="Q25" s="7"/>
      <c r="R25" s="7"/>
      <c r="S25" s="7"/>
      <c r="T25" s="7"/>
      <c r="U25" s="7"/>
      <c r="V25" s="7"/>
      <c r="W25" s="7"/>
      <c r="X25" s="7"/>
    </row>
    <row r="26" spans="1:24" ht="12.75" customHeight="1" x14ac:dyDescent="0.2">
      <c r="A26" s="303"/>
      <c r="B26" s="311" t="str">
        <f>'RAS-funkcijski'!B88</f>
        <v>Rashodi vezani za stanovanje i kom. pogodnosti koji nisu drugdje svrstani</v>
      </c>
      <c r="C26" s="312"/>
      <c r="D26" s="312"/>
      <c r="E26" s="312"/>
      <c r="F26" s="313"/>
      <c r="G26" s="79" t="str">
        <f>'RAS-funkcijski'!C88</f>
        <v>066</v>
      </c>
      <c r="H26" s="176">
        <f>'RAS-funkcijski'!D88</f>
        <v>0</v>
      </c>
      <c r="I26" s="177">
        <f>'RAS-funkcijski'!E88</f>
        <v>0</v>
      </c>
      <c r="J26" s="7"/>
      <c r="K26" s="7"/>
      <c r="L26" s="7"/>
      <c r="M26" s="7"/>
      <c r="N26" s="7"/>
      <c r="O26" s="7"/>
      <c r="P26" s="7"/>
      <c r="Q26" s="7"/>
      <c r="R26" s="7"/>
      <c r="S26" s="7"/>
      <c r="T26" s="7"/>
      <c r="U26" s="7"/>
      <c r="V26" s="7"/>
      <c r="W26" s="7"/>
      <c r="X26" s="7"/>
    </row>
    <row r="27" spans="1:24" ht="12.75" customHeight="1" x14ac:dyDescent="0.2">
      <c r="A27" s="303"/>
      <c r="B27" s="311" t="str">
        <f>'RAS-funkcijski'!B114</f>
        <v>Obrazovanje (šifre 091+092+093+094+095+096+097+098)</v>
      </c>
      <c r="C27" s="312"/>
      <c r="D27" s="312"/>
      <c r="E27" s="312"/>
      <c r="F27" s="313"/>
      <c r="G27" s="79" t="str">
        <f>'RAS-funkcijski'!C114</f>
        <v>09</v>
      </c>
      <c r="H27" s="176">
        <f>'RAS-funkcijski'!D114</f>
        <v>1994792.51</v>
      </c>
      <c r="I27" s="177">
        <f>'RAS-funkcijski'!E114</f>
        <v>2420163.31</v>
      </c>
      <c r="J27" s="7"/>
      <c r="K27" s="7"/>
      <c r="L27" s="7"/>
      <c r="M27" s="7"/>
      <c r="N27" s="7"/>
      <c r="O27" s="7"/>
      <c r="P27" s="7"/>
      <c r="Q27" s="7"/>
      <c r="R27" s="7"/>
      <c r="S27" s="7"/>
      <c r="T27" s="7"/>
      <c r="U27" s="7"/>
      <c r="V27" s="7"/>
      <c r="W27" s="7"/>
      <c r="X27" s="7"/>
    </row>
    <row r="28" spans="1:24" ht="12.75" customHeight="1" x14ac:dyDescent="0.2">
      <c r="A28" s="304"/>
      <c r="B28" s="314" t="str">
        <f>'RAS-funkcijski'!B141</f>
        <v>Kontrolni zbroj (šifre 01+02+03+04+05+06+07+08+09+10)</v>
      </c>
      <c r="C28" s="315"/>
      <c r="D28" s="315"/>
      <c r="E28" s="315"/>
      <c r="F28" s="316"/>
      <c r="G28" s="80" t="str">
        <f>'RAS-funkcijski'!C141</f>
        <v>R1</v>
      </c>
      <c r="H28" s="180">
        <f>'RAS-funkcijski'!D141</f>
        <v>1994792.51</v>
      </c>
      <c r="I28" s="181">
        <f>'RAS-funkcijski'!E141</f>
        <v>2420163.31</v>
      </c>
      <c r="J28" s="7"/>
      <c r="K28" s="7"/>
      <c r="L28" s="7"/>
      <c r="M28" s="7"/>
      <c r="N28" s="7"/>
      <c r="O28" s="7"/>
      <c r="P28" s="7"/>
      <c r="Q28" s="7"/>
      <c r="R28" s="7"/>
      <c r="S28" s="7"/>
      <c r="T28" s="7"/>
      <c r="U28" s="7"/>
      <c r="V28" s="7"/>
      <c r="W28" s="7"/>
      <c r="X28" s="7"/>
    </row>
    <row r="29" spans="1:24" ht="12.75" customHeight="1" x14ac:dyDescent="0.2">
      <c r="A29" s="302" t="s">
        <v>35</v>
      </c>
      <c r="B29" s="318" t="str">
        <f>'P-VRIO'!B5</f>
        <v>Promjene u vrijednosti i obujmu imovine (šifre 91511+91512)</v>
      </c>
      <c r="C29" s="309"/>
      <c r="D29" s="309"/>
      <c r="E29" s="309"/>
      <c r="F29" s="310"/>
      <c r="G29" s="78" t="str">
        <f>'P-VRIO'!C5</f>
        <v>9151</v>
      </c>
      <c r="H29" s="174">
        <f>'P-VRIO'!D5</f>
        <v>159557.63</v>
      </c>
      <c r="I29" s="175">
        <f>'P-VRIO'!E5</f>
        <v>0</v>
      </c>
      <c r="J29" s="7"/>
      <c r="K29" s="7"/>
      <c r="L29" s="7"/>
      <c r="M29" s="7"/>
      <c r="N29" s="7"/>
      <c r="O29" s="7"/>
      <c r="P29" s="7"/>
      <c r="Q29" s="7"/>
      <c r="R29" s="7"/>
      <c r="S29" s="7"/>
      <c r="T29" s="7"/>
      <c r="U29" s="7"/>
      <c r="V29" s="7"/>
      <c r="W29" s="7"/>
      <c r="X29" s="7"/>
    </row>
    <row r="30" spans="1:24" ht="12.75" customHeight="1" x14ac:dyDescent="0.2">
      <c r="A30" s="303"/>
      <c r="B30" s="319" t="str">
        <f>'P-VRIO'!B22</f>
        <v>Promjene u obujmu imovine (šifre P016+P023)</v>
      </c>
      <c r="C30" s="312"/>
      <c r="D30" s="312"/>
      <c r="E30" s="312"/>
      <c r="F30" s="313"/>
      <c r="G30" s="79" t="str">
        <f>'P-VRIO'!C22</f>
        <v>91512</v>
      </c>
      <c r="H30" s="176">
        <f>'P-VRIO'!D22</f>
        <v>159557.63</v>
      </c>
      <c r="I30" s="177">
        <f>'P-VRIO'!E22</f>
        <v>0</v>
      </c>
      <c r="J30" s="7"/>
      <c r="K30" s="7"/>
      <c r="L30" s="7"/>
      <c r="M30" s="7"/>
      <c r="N30" s="7"/>
      <c r="O30" s="7"/>
      <c r="P30" s="7"/>
      <c r="Q30" s="7"/>
      <c r="R30" s="7"/>
      <c r="S30" s="7"/>
      <c r="T30" s="7"/>
      <c r="U30" s="7"/>
      <c r="V30" s="7"/>
      <c r="W30" s="7"/>
      <c r="X30" s="7"/>
    </row>
    <row r="31" spans="1:24" ht="12.75" customHeight="1" x14ac:dyDescent="0.2">
      <c r="A31" s="303"/>
      <c r="B31" s="319" t="str">
        <f>'P-VRIO'!B38</f>
        <v>Promjene u vrijednosti (revalorizacija) i obujmu obveza (šifre 91521+91522)</v>
      </c>
      <c r="C31" s="312"/>
      <c r="D31" s="312"/>
      <c r="E31" s="312"/>
      <c r="F31" s="313"/>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4"/>
      <c r="B32" s="320" t="str">
        <f>'P-VRIO'!B44</f>
        <v>Promjene u obujmu obveza (šifre P035 do P038)</v>
      </c>
      <c r="C32" s="315"/>
      <c r="D32" s="315"/>
      <c r="E32" s="315"/>
      <c r="F32" s="316"/>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2" t="s">
        <v>36</v>
      </c>
      <c r="B33" s="308" t="str">
        <f>OBVEZE!B5</f>
        <v>Stanje obveza 1. siječnja (=stanju obveza iz Izvještaja o obvezama na 31. prosinca prethodne godine)</v>
      </c>
      <c r="C33" s="309"/>
      <c r="D33" s="309"/>
      <c r="E33" s="309"/>
      <c r="F33" s="310"/>
      <c r="G33" s="78" t="str">
        <f>OBVEZE!C5</f>
        <v>V001</v>
      </c>
      <c r="H33" s="182" t="s">
        <v>45</v>
      </c>
      <c r="I33" s="183">
        <f>OBVEZE!D5</f>
        <v>198022.07</v>
      </c>
      <c r="J33" s="7"/>
      <c r="K33" s="7"/>
      <c r="L33" s="7"/>
      <c r="M33" s="7"/>
      <c r="N33" s="7"/>
      <c r="O33" s="7"/>
      <c r="P33" s="7"/>
      <c r="Q33" s="7"/>
      <c r="R33" s="7"/>
      <c r="S33" s="7"/>
      <c r="T33" s="7"/>
      <c r="U33" s="7"/>
      <c r="V33" s="7"/>
      <c r="W33" s="7"/>
      <c r="X33" s="7"/>
    </row>
    <row r="34" spans="1:24" ht="12.75" customHeight="1" x14ac:dyDescent="0.2">
      <c r="A34" s="303"/>
      <c r="B34" s="311" t="str">
        <f>OBVEZE!B42</f>
        <v>Stanje obveza na kraju izvještajnog razdoblja (šifre V001+V002-V004) i (šifre V007+V009)</v>
      </c>
      <c r="C34" s="312"/>
      <c r="D34" s="312"/>
      <c r="E34" s="312"/>
      <c r="F34" s="313"/>
      <c r="G34" s="79" t="str">
        <f>OBVEZE!C42</f>
        <v>V006</v>
      </c>
      <c r="H34" s="176" t="s">
        <v>45</v>
      </c>
      <c r="I34" s="177">
        <f>OBVEZE!D42</f>
        <v>207173.11999999965</v>
      </c>
      <c r="J34" s="7"/>
      <c r="K34" s="7"/>
      <c r="L34" s="7"/>
      <c r="M34" s="7"/>
      <c r="N34" s="7"/>
      <c r="O34" s="7"/>
      <c r="P34" s="7"/>
      <c r="Q34" s="7"/>
      <c r="R34" s="7"/>
      <c r="S34" s="7"/>
      <c r="T34" s="7"/>
      <c r="U34" s="7"/>
      <c r="V34" s="7"/>
      <c r="W34" s="7"/>
      <c r="X34" s="7"/>
    </row>
    <row r="35" spans="1:24" ht="12.75" customHeight="1" x14ac:dyDescent="0.2">
      <c r="A35" s="303"/>
      <c r="B35" s="311" t="str">
        <f>OBVEZE!B43</f>
        <v>Stanje dospjelih obveza na kraju izvještajnog razdoblja (šifre V008+D23+D24 + 'D dio 25,26')</v>
      </c>
      <c r="C35" s="312"/>
      <c r="D35" s="312"/>
      <c r="E35" s="312"/>
      <c r="F35" s="313"/>
      <c r="G35" s="79" t="str">
        <f>OBVEZE!C43</f>
        <v>V007</v>
      </c>
      <c r="H35" s="176" t="s">
        <v>45</v>
      </c>
      <c r="I35" s="177">
        <f>OBVEZE!D43</f>
        <v>2385.7800000000002</v>
      </c>
      <c r="J35" s="7"/>
      <c r="K35" s="7"/>
      <c r="L35" s="7"/>
      <c r="M35" s="7"/>
      <c r="N35" s="7"/>
      <c r="O35" s="7"/>
      <c r="P35" s="7"/>
      <c r="Q35" s="7"/>
      <c r="R35" s="7"/>
      <c r="S35" s="7"/>
      <c r="T35" s="7"/>
      <c r="U35" s="7"/>
      <c r="V35" s="7"/>
      <c r="W35" s="7"/>
      <c r="X35" s="7"/>
    </row>
    <row r="36" spans="1:24" ht="12.75" customHeight="1" x14ac:dyDescent="0.2">
      <c r="A36" s="304"/>
      <c r="B36" s="314" t="str">
        <f>OBVEZE!B101</f>
        <v>Stanje nedospjelih obveza na kraju izvještajnog razdoblja (šifre V010 + ND23 + ND24 + 'ND dio 25,26')</v>
      </c>
      <c r="C36" s="315"/>
      <c r="D36" s="315"/>
      <c r="E36" s="315"/>
      <c r="F36" s="316"/>
      <c r="G36" s="80" t="str">
        <f>OBVEZE!C101</f>
        <v>V009</v>
      </c>
      <c r="H36" s="180" t="s">
        <v>45</v>
      </c>
      <c r="I36" s="181">
        <f>OBVEZE!D101</f>
        <v>204787.34</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7" t="s">
        <v>46</v>
      </c>
      <c r="I39" s="31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656" sqref="E656"/>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47</v>
      </c>
      <c r="B1" s="157" t="s">
        <v>48</v>
      </c>
      <c r="C1" s="155" t="s">
        <v>34</v>
      </c>
      <c r="D1" s="158" t="s">
        <v>49</v>
      </c>
      <c r="E1" s="156" t="s">
        <v>50</v>
      </c>
      <c r="F1" s="159" t="s">
        <v>38</v>
      </c>
    </row>
    <row r="2" spans="1:25" s="118" customFormat="1" ht="50.1" customHeight="1" x14ac:dyDescent="0.2">
      <c r="A2" s="325" t="s">
        <v>51</v>
      </c>
      <c r="B2" s="326"/>
      <c r="C2" s="326"/>
      <c r="D2" s="326"/>
      <c r="E2" s="326"/>
      <c r="F2" s="326"/>
    </row>
    <row r="3" spans="1:25" s="118" customFormat="1" ht="48" customHeight="1" x14ac:dyDescent="0.2">
      <c r="A3" s="151" t="s">
        <v>52</v>
      </c>
      <c r="B3" s="152" t="s">
        <v>40</v>
      </c>
      <c r="C3" s="140" t="s">
        <v>41</v>
      </c>
      <c r="D3" s="152" t="s">
        <v>53</v>
      </c>
      <c r="E3" s="152" t="s">
        <v>54</v>
      </c>
      <c r="F3" s="141" t="s">
        <v>55</v>
      </c>
    </row>
    <row r="4" spans="1:25" s="118" customFormat="1" ht="12" customHeight="1" x14ac:dyDescent="0.2">
      <c r="A4" s="81">
        <v>1</v>
      </c>
      <c r="B4" s="82">
        <v>2</v>
      </c>
      <c r="C4" s="83" t="s">
        <v>56</v>
      </c>
      <c r="D4" s="84">
        <v>4</v>
      </c>
      <c r="E4" s="84">
        <v>5</v>
      </c>
      <c r="F4" s="85">
        <v>6</v>
      </c>
      <c r="G4" s="189"/>
      <c r="H4" s="189"/>
      <c r="I4" s="189"/>
      <c r="J4" s="189"/>
      <c r="K4" s="189"/>
      <c r="L4" s="189"/>
      <c r="M4" s="189"/>
      <c r="N4" s="189"/>
      <c r="O4" s="189"/>
      <c r="P4" s="189"/>
      <c r="Q4" s="189"/>
      <c r="R4" s="189"/>
      <c r="S4" s="189"/>
      <c r="T4" s="189"/>
      <c r="U4" s="189"/>
      <c r="V4" s="189"/>
      <c r="W4" s="189"/>
      <c r="X4" s="189"/>
      <c r="Y4" s="189"/>
    </row>
    <row r="5" spans="1:25" customFormat="1" ht="20.100000000000001" customHeight="1" x14ac:dyDescent="0.2">
      <c r="A5" s="327" t="s">
        <v>57</v>
      </c>
      <c r="B5" s="328"/>
      <c r="C5" s="190"/>
      <c r="D5" s="191"/>
      <c r="E5" s="191"/>
      <c r="F5" s="192"/>
    </row>
    <row r="6" spans="1:25" customFormat="1" ht="12.75" customHeight="1" x14ac:dyDescent="0.2">
      <c r="A6" s="193" t="s">
        <v>58</v>
      </c>
      <c r="B6" s="150" t="s">
        <v>59</v>
      </c>
      <c r="C6" s="44" t="s">
        <v>58</v>
      </c>
      <c r="D6" s="263">
        <f>D7+D44+D50+D82+D106+D124+D133+D139</f>
        <v>2009977.1099999999</v>
      </c>
      <c r="E6" s="263">
        <f>E7+E44+E50+E82+E106+E124+E133+E139</f>
        <v>2406981.23</v>
      </c>
      <c r="F6" s="194">
        <f t="shared" ref="F6:F69" si="0">IF(D6&lt;&gt;0,IF(E6/D6&gt;=100,"&gt;&gt;100",E6/D6*100),"-")</f>
        <v>119.75167368945809</v>
      </c>
    </row>
    <row r="7" spans="1:25" customFormat="1" ht="12.75" customHeight="1" x14ac:dyDescent="0.2">
      <c r="A7" s="193" t="s">
        <v>60</v>
      </c>
      <c r="B7" s="150" t="s">
        <v>61</v>
      </c>
      <c r="C7" s="44" t="s">
        <v>60</v>
      </c>
      <c r="D7" s="263">
        <f>D8+D17+D23+D29+D37+D40</f>
        <v>0</v>
      </c>
      <c r="E7" s="263">
        <f>E8+E17+E23+E29+E37+E40</f>
        <v>0</v>
      </c>
      <c r="F7" s="194" t="str">
        <f t="shared" si="0"/>
        <v>-</v>
      </c>
    </row>
    <row r="8" spans="1:25" customFormat="1" ht="12.75" customHeight="1" x14ac:dyDescent="0.2">
      <c r="A8" s="193" t="s">
        <v>62</v>
      </c>
      <c r="B8" s="150" t="s">
        <v>63</v>
      </c>
      <c r="C8" s="44" t="s">
        <v>62</v>
      </c>
      <c r="D8" s="263">
        <f>SUM(D9:D14)-D15-D16</f>
        <v>0</v>
      </c>
      <c r="E8" s="263">
        <f>SUM(E9:E14)-E15-E16</f>
        <v>0</v>
      </c>
      <c r="F8" s="194" t="str">
        <f t="shared" si="0"/>
        <v>-</v>
      </c>
    </row>
    <row r="9" spans="1:25" customFormat="1" ht="12.75" customHeight="1" x14ac:dyDescent="0.2">
      <c r="A9" s="193" t="s">
        <v>64</v>
      </c>
      <c r="B9" s="150" t="s">
        <v>65</v>
      </c>
      <c r="C9" s="44" t="s">
        <v>64</v>
      </c>
      <c r="D9" s="262">
        <v>0</v>
      </c>
      <c r="E9" s="262">
        <v>0</v>
      </c>
      <c r="F9" s="194" t="str">
        <f t="shared" si="0"/>
        <v>-</v>
      </c>
    </row>
    <row r="10" spans="1:25" customFormat="1" ht="12.75" customHeight="1" x14ac:dyDescent="0.2">
      <c r="A10" s="193" t="s">
        <v>66</v>
      </c>
      <c r="B10" s="150" t="s">
        <v>67</v>
      </c>
      <c r="C10" s="44" t="s">
        <v>66</v>
      </c>
      <c r="D10" s="262">
        <v>0</v>
      </c>
      <c r="E10" s="262">
        <v>0</v>
      </c>
      <c r="F10" s="194" t="str">
        <f t="shared" si="0"/>
        <v>-</v>
      </c>
    </row>
    <row r="11" spans="1:25" customFormat="1" ht="12.75" customHeight="1" x14ac:dyDescent="0.2">
      <c r="A11" s="193" t="s">
        <v>68</v>
      </c>
      <c r="B11" s="150" t="s">
        <v>69</v>
      </c>
      <c r="C11" s="44" t="s">
        <v>68</v>
      </c>
      <c r="D11" s="262">
        <v>0</v>
      </c>
      <c r="E11" s="262">
        <v>0</v>
      </c>
      <c r="F11" s="194" t="str">
        <f t="shared" si="0"/>
        <v>-</v>
      </c>
    </row>
    <row r="12" spans="1:25" customFormat="1" ht="12.75" customHeight="1" x14ac:dyDescent="0.2">
      <c r="A12" s="193" t="s">
        <v>70</v>
      </c>
      <c r="B12" s="150" t="s">
        <v>71</v>
      </c>
      <c r="C12" s="44" t="s">
        <v>70</v>
      </c>
      <c r="D12" s="262">
        <v>0</v>
      </c>
      <c r="E12" s="262">
        <v>0</v>
      </c>
      <c r="F12" s="194" t="str">
        <f t="shared" si="0"/>
        <v>-</v>
      </c>
    </row>
    <row r="13" spans="1:25" customFormat="1" ht="12.75" customHeight="1" x14ac:dyDescent="0.2">
      <c r="A13" s="193" t="s">
        <v>72</v>
      </c>
      <c r="B13" s="150" t="s">
        <v>73</v>
      </c>
      <c r="C13" s="44" t="s">
        <v>72</v>
      </c>
      <c r="D13" s="262">
        <v>0</v>
      </c>
      <c r="E13" s="262">
        <v>0</v>
      </c>
      <c r="F13" s="194" t="str">
        <f t="shared" si="0"/>
        <v>-</v>
      </c>
    </row>
    <row r="14" spans="1:25" customFormat="1" ht="12.75" customHeight="1" x14ac:dyDescent="0.2">
      <c r="A14" s="193" t="s">
        <v>74</v>
      </c>
      <c r="B14" s="150" t="s">
        <v>75</v>
      </c>
      <c r="C14" s="44" t="s">
        <v>74</v>
      </c>
      <c r="D14" s="262">
        <v>0</v>
      </c>
      <c r="E14" s="262">
        <v>0</v>
      </c>
      <c r="F14" s="194" t="str">
        <f t="shared" si="0"/>
        <v>-</v>
      </c>
    </row>
    <row r="15" spans="1:25" customFormat="1" ht="12.75" customHeight="1" x14ac:dyDescent="0.2">
      <c r="A15" s="193" t="s">
        <v>76</v>
      </c>
      <c r="B15" s="150" t="s">
        <v>77</v>
      </c>
      <c r="C15" s="44" t="s">
        <v>76</v>
      </c>
      <c r="D15" s="262">
        <v>0</v>
      </c>
      <c r="E15" s="262">
        <v>0</v>
      </c>
      <c r="F15" s="194" t="str">
        <f t="shared" si="0"/>
        <v>-</v>
      </c>
    </row>
    <row r="16" spans="1:25" customFormat="1" ht="12.75" customHeight="1" x14ac:dyDescent="0.2">
      <c r="A16" s="193" t="s">
        <v>78</v>
      </c>
      <c r="B16" s="150" t="s">
        <v>79</v>
      </c>
      <c r="C16" s="44" t="s">
        <v>78</v>
      </c>
      <c r="D16" s="262">
        <v>0</v>
      </c>
      <c r="E16" s="262">
        <v>0</v>
      </c>
      <c r="F16" s="194" t="str">
        <f t="shared" si="0"/>
        <v>-</v>
      </c>
    </row>
    <row r="17" spans="1:6" customFormat="1" ht="12.75" customHeight="1" x14ac:dyDescent="0.2">
      <c r="A17" s="193" t="s">
        <v>80</v>
      </c>
      <c r="B17" s="150" t="s">
        <v>81</v>
      </c>
      <c r="C17" s="44" t="s">
        <v>80</v>
      </c>
      <c r="D17" s="263">
        <f>SUM(D18:D21)-D22</f>
        <v>0</v>
      </c>
      <c r="E17" s="263">
        <f>SUM(E18:E21)-E22</f>
        <v>0</v>
      </c>
      <c r="F17" s="194" t="str">
        <f t="shared" si="0"/>
        <v>-</v>
      </c>
    </row>
    <row r="18" spans="1:6" customFormat="1" ht="12.75" customHeight="1" x14ac:dyDescent="0.2">
      <c r="A18" s="193" t="s">
        <v>82</v>
      </c>
      <c r="B18" s="150" t="s">
        <v>83</v>
      </c>
      <c r="C18" s="44" t="s">
        <v>82</v>
      </c>
      <c r="D18" s="262">
        <v>0</v>
      </c>
      <c r="E18" s="262">
        <v>0</v>
      </c>
      <c r="F18" s="194" t="str">
        <f t="shared" si="0"/>
        <v>-</v>
      </c>
    </row>
    <row r="19" spans="1:6" customFormat="1" ht="12.75" customHeight="1" x14ac:dyDescent="0.2">
      <c r="A19" s="193" t="s">
        <v>84</v>
      </c>
      <c r="B19" s="150" t="s">
        <v>85</v>
      </c>
      <c r="C19" s="44" t="s">
        <v>84</v>
      </c>
      <c r="D19" s="262">
        <v>0</v>
      </c>
      <c r="E19" s="262">
        <v>0</v>
      </c>
      <c r="F19" s="194" t="str">
        <f t="shared" si="0"/>
        <v>-</v>
      </c>
    </row>
    <row r="20" spans="1:6" customFormat="1" ht="12.75" customHeight="1" x14ac:dyDescent="0.2">
      <c r="A20" s="193" t="s">
        <v>86</v>
      </c>
      <c r="B20" s="195" t="s">
        <v>87</v>
      </c>
      <c r="C20" s="44" t="s">
        <v>86</v>
      </c>
      <c r="D20" s="262">
        <v>0</v>
      </c>
      <c r="E20" s="262">
        <v>0</v>
      </c>
      <c r="F20" s="194" t="str">
        <f t="shared" si="0"/>
        <v>-</v>
      </c>
    </row>
    <row r="21" spans="1:6" customFormat="1" ht="12.75" customHeight="1" x14ac:dyDescent="0.2">
      <c r="A21" s="193" t="s">
        <v>88</v>
      </c>
      <c r="B21" s="150" t="s">
        <v>89</v>
      </c>
      <c r="C21" s="44" t="s">
        <v>88</v>
      </c>
      <c r="D21" s="262">
        <v>0</v>
      </c>
      <c r="E21" s="262">
        <v>0</v>
      </c>
      <c r="F21" s="194" t="str">
        <f t="shared" si="0"/>
        <v>-</v>
      </c>
    </row>
    <row r="22" spans="1:6" customFormat="1" ht="12.75" customHeight="1" x14ac:dyDescent="0.2">
      <c r="A22" s="193" t="s">
        <v>90</v>
      </c>
      <c r="B22" s="150" t="s">
        <v>91</v>
      </c>
      <c r="C22" s="44" t="s">
        <v>90</v>
      </c>
      <c r="D22" s="262">
        <v>0</v>
      </c>
      <c r="E22" s="262">
        <v>0</v>
      </c>
      <c r="F22" s="194" t="str">
        <f t="shared" si="0"/>
        <v>-</v>
      </c>
    </row>
    <row r="23" spans="1:6" customFormat="1" ht="12.75" customHeight="1" x14ac:dyDescent="0.2">
      <c r="A23" s="193" t="s">
        <v>92</v>
      </c>
      <c r="B23" s="150" t="s">
        <v>93</v>
      </c>
      <c r="C23" s="44" t="s">
        <v>92</v>
      </c>
      <c r="D23" s="263">
        <f>SUM(D24:D28)</f>
        <v>0</v>
      </c>
      <c r="E23" s="263">
        <f>SUM(E24:E28)</f>
        <v>0</v>
      </c>
      <c r="F23" s="194" t="str">
        <f t="shared" si="0"/>
        <v>-</v>
      </c>
    </row>
    <row r="24" spans="1:6" customFormat="1" ht="12.75" customHeight="1" x14ac:dyDescent="0.2">
      <c r="A24" s="193" t="s">
        <v>94</v>
      </c>
      <c r="B24" s="150" t="s">
        <v>95</v>
      </c>
      <c r="C24" s="44" t="s">
        <v>94</v>
      </c>
      <c r="D24" s="262">
        <v>0</v>
      </c>
      <c r="E24" s="262">
        <v>0</v>
      </c>
      <c r="F24" s="194" t="str">
        <f t="shared" si="0"/>
        <v>-</v>
      </c>
    </row>
    <row r="25" spans="1:6" customFormat="1" ht="12.75" customHeight="1" x14ac:dyDescent="0.2">
      <c r="A25" s="193" t="s">
        <v>96</v>
      </c>
      <c r="B25" s="150" t="s">
        <v>97</v>
      </c>
      <c r="C25" s="44" t="s">
        <v>96</v>
      </c>
      <c r="D25" s="262">
        <v>0</v>
      </c>
      <c r="E25" s="262">
        <v>0</v>
      </c>
      <c r="F25" s="194" t="str">
        <f t="shared" si="0"/>
        <v>-</v>
      </c>
    </row>
    <row r="26" spans="1:6" customFormat="1" ht="12.75" customHeight="1" x14ac:dyDescent="0.2">
      <c r="A26" s="193" t="s">
        <v>98</v>
      </c>
      <c r="B26" s="150" t="s">
        <v>99</v>
      </c>
      <c r="C26" s="44" t="s">
        <v>98</v>
      </c>
      <c r="D26" s="262">
        <v>0</v>
      </c>
      <c r="E26" s="262">
        <v>0</v>
      </c>
      <c r="F26" s="194" t="str">
        <f t="shared" si="0"/>
        <v>-</v>
      </c>
    </row>
    <row r="27" spans="1:6" customFormat="1" ht="12.75" customHeight="1" x14ac:dyDescent="0.2">
      <c r="A27" s="193" t="s">
        <v>100</v>
      </c>
      <c r="B27" s="150" t="s">
        <v>101</v>
      </c>
      <c r="C27" s="44" t="s">
        <v>100</v>
      </c>
      <c r="D27" s="262">
        <v>0</v>
      </c>
      <c r="E27" s="262">
        <v>0</v>
      </c>
      <c r="F27" s="194" t="str">
        <f t="shared" si="0"/>
        <v>-</v>
      </c>
    </row>
    <row r="28" spans="1:6" customFormat="1" ht="12.75" customHeight="1" x14ac:dyDescent="0.2">
      <c r="A28" s="193" t="s">
        <v>102</v>
      </c>
      <c r="B28" s="150" t="s">
        <v>103</v>
      </c>
      <c r="C28" s="44" t="s">
        <v>102</v>
      </c>
      <c r="D28" s="262">
        <v>0</v>
      </c>
      <c r="E28" s="262">
        <v>0</v>
      </c>
      <c r="F28" s="194" t="str">
        <f t="shared" si="0"/>
        <v>-</v>
      </c>
    </row>
    <row r="29" spans="1:6" customFormat="1" ht="12.75" customHeight="1" x14ac:dyDescent="0.2">
      <c r="A29" s="193" t="s">
        <v>104</v>
      </c>
      <c r="B29" s="150" t="s">
        <v>105</v>
      </c>
      <c r="C29" s="44" t="s">
        <v>104</v>
      </c>
      <c r="D29" s="263">
        <f>SUM(D30:D36)</f>
        <v>0</v>
      </c>
      <c r="E29" s="263">
        <f>SUM(E30:E36)</f>
        <v>0</v>
      </c>
      <c r="F29" s="194" t="str">
        <f t="shared" si="0"/>
        <v>-</v>
      </c>
    </row>
    <row r="30" spans="1:6" customFormat="1" ht="12.75" customHeight="1" x14ac:dyDescent="0.2">
      <c r="A30" s="193" t="s">
        <v>106</v>
      </c>
      <c r="B30" s="150" t="s">
        <v>107</v>
      </c>
      <c r="C30" s="44" t="s">
        <v>106</v>
      </c>
      <c r="D30" s="262">
        <v>0</v>
      </c>
      <c r="E30" s="262">
        <v>0</v>
      </c>
      <c r="F30" s="194" t="str">
        <f t="shared" si="0"/>
        <v>-</v>
      </c>
    </row>
    <row r="31" spans="1:6" customFormat="1" ht="12.75" customHeight="1" x14ac:dyDescent="0.2">
      <c r="A31" s="193" t="s">
        <v>108</v>
      </c>
      <c r="B31" s="150" t="s">
        <v>109</v>
      </c>
      <c r="C31" s="44" t="s">
        <v>108</v>
      </c>
      <c r="D31" s="262">
        <v>0</v>
      </c>
      <c r="E31" s="262">
        <v>0</v>
      </c>
      <c r="F31" s="194" t="str">
        <f t="shared" si="0"/>
        <v>-</v>
      </c>
    </row>
    <row r="32" spans="1:6" customFormat="1" ht="12.75" customHeight="1" x14ac:dyDescent="0.2">
      <c r="A32" s="193" t="s">
        <v>110</v>
      </c>
      <c r="B32" s="150" t="s">
        <v>111</v>
      </c>
      <c r="C32" s="44" t="s">
        <v>110</v>
      </c>
      <c r="D32" s="262">
        <v>0</v>
      </c>
      <c r="E32" s="262">
        <v>0</v>
      </c>
      <c r="F32" s="194" t="str">
        <f t="shared" si="0"/>
        <v>-</v>
      </c>
    </row>
    <row r="33" spans="1:6" customFormat="1" ht="12.75" customHeight="1" x14ac:dyDescent="0.2">
      <c r="A33" s="193" t="s">
        <v>112</v>
      </c>
      <c r="B33" s="150" t="s">
        <v>113</v>
      </c>
      <c r="C33" s="44" t="s">
        <v>112</v>
      </c>
      <c r="D33" s="262">
        <v>0</v>
      </c>
      <c r="E33" s="262">
        <v>0</v>
      </c>
      <c r="F33" s="194" t="str">
        <f t="shared" si="0"/>
        <v>-</v>
      </c>
    </row>
    <row r="34" spans="1:6" customFormat="1" ht="12.75" customHeight="1" x14ac:dyDescent="0.2">
      <c r="A34" s="193" t="s">
        <v>114</v>
      </c>
      <c r="B34" s="150" t="s">
        <v>115</v>
      </c>
      <c r="C34" s="44" t="s">
        <v>114</v>
      </c>
      <c r="D34" s="262">
        <v>0</v>
      </c>
      <c r="E34" s="262">
        <v>0</v>
      </c>
      <c r="F34" s="194" t="str">
        <f t="shared" si="0"/>
        <v>-</v>
      </c>
    </row>
    <row r="35" spans="1:6" customFormat="1" ht="12.75" customHeight="1" x14ac:dyDescent="0.2">
      <c r="A35" s="193" t="s">
        <v>116</v>
      </c>
      <c r="B35" s="150" t="s">
        <v>117</v>
      </c>
      <c r="C35" s="44" t="s">
        <v>116</v>
      </c>
      <c r="D35" s="262">
        <v>0</v>
      </c>
      <c r="E35" s="262">
        <v>0</v>
      </c>
      <c r="F35" s="194" t="str">
        <f t="shared" si="0"/>
        <v>-</v>
      </c>
    </row>
    <row r="36" spans="1:6" customFormat="1" ht="12.75" customHeight="1" x14ac:dyDescent="0.2">
      <c r="A36" s="193" t="s">
        <v>118</v>
      </c>
      <c r="B36" s="150" t="s">
        <v>119</v>
      </c>
      <c r="C36" s="44" t="s">
        <v>118</v>
      </c>
      <c r="D36" s="262">
        <v>0</v>
      </c>
      <c r="E36" s="262">
        <v>0</v>
      </c>
      <c r="F36" s="194" t="str">
        <f t="shared" si="0"/>
        <v>-</v>
      </c>
    </row>
    <row r="37" spans="1:6" customFormat="1" ht="12.75" customHeight="1" x14ac:dyDescent="0.2">
      <c r="A37" s="193" t="s">
        <v>120</v>
      </c>
      <c r="B37" s="150" t="s">
        <v>121</v>
      </c>
      <c r="C37" s="44" t="s">
        <v>120</v>
      </c>
      <c r="D37" s="263">
        <f>SUM(D38:D39)</f>
        <v>0</v>
      </c>
      <c r="E37" s="263">
        <f>SUM(E38:E39)</f>
        <v>0</v>
      </c>
      <c r="F37" s="194" t="str">
        <f t="shared" si="0"/>
        <v>-</v>
      </c>
    </row>
    <row r="38" spans="1:6" customFormat="1" ht="12.75" customHeight="1" x14ac:dyDescent="0.2">
      <c r="A38" s="193" t="s">
        <v>122</v>
      </c>
      <c r="B38" s="150" t="s">
        <v>123</v>
      </c>
      <c r="C38" s="44" t="s">
        <v>122</v>
      </c>
      <c r="D38" s="262">
        <v>0</v>
      </c>
      <c r="E38" s="262">
        <v>0</v>
      </c>
      <c r="F38" s="194" t="str">
        <f t="shared" si="0"/>
        <v>-</v>
      </c>
    </row>
    <row r="39" spans="1:6" customFormat="1" ht="12.75" customHeight="1" x14ac:dyDescent="0.2">
      <c r="A39" s="193" t="s">
        <v>124</v>
      </c>
      <c r="B39" s="150" t="s">
        <v>125</v>
      </c>
      <c r="C39" s="44" t="s">
        <v>124</v>
      </c>
      <c r="D39" s="262">
        <v>0</v>
      </c>
      <c r="E39" s="262">
        <v>0</v>
      </c>
      <c r="F39" s="194" t="str">
        <f t="shared" si="0"/>
        <v>-</v>
      </c>
    </row>
    <row r="40" spans="1:6" customFormat="1" ht="12.75" customHeight="1" x14ac:dyDescent="0.2">
      <c r="A40" s="193" t="s">
        <v>126</v>
      </c>
      <c r="B40" s="150" t="s">
        <v>127</v>
      </c>
      <c r="C40" s="44" t="s">
        <v>126</v>
      </c>
      <c r="D40" s="263">
        <f>SUM(D41:D43)</f>
        <v>0</v>
      </c>
      <c r="E40" s="263">
        <f>SUM(E41:E43)</f>
        <v>0</v>
      </c>
      <c r="F40" s="194" t="str">
        <f t="shared" si="0"/>
        <v>-</v>
      </c>
    </row>
    <row r="41" spans="1:6" customFormat="1" ht="12.75" customHeight="1" x14ac:dyDescent="0.2">
      <c r="A41" s="193" t="s">
        <v>128</v>
      </c>
      <c r="B41" s="150" t="s">
        <v>129</v>
      </c>
      <c r="C41" s="44" t="s">
        <v>128</v>
      </c>
      <c r="D41" s="262">
        <v>0</v>
      </c>
      <c r="E41" s="262">
        <v>0</v>
      </c>
      <c r="F41" s="194" t="str">
        <f t="shared" si="0"/>
        <v>-</v>
      </c>
    </row>
    <row r="42" spans="1:6" customFormat="1" ht="12.75" customHeight="1" x14ac:dyDescent="0.2">
      <c r="A42" s="193" t="s">
        <v>130</v>
      </c>
      <c r="B42" s="150" t="s">
        <v>131</v>
      </c>
      <c r="C42" s="44" t="s">
        <v>130</v>
      </c>
      <c r="D42" s="262">
        <v>0</v>
      </c>
      <c r="E42" s="262">
        <v>0</v>
      </c>
      <c r="F42" s="194" t="str">
        <f t="shared" si="0"/>
        <v>-</v>
      </c>
    </row>
    <row r="43" spans="1:6" customFormat="1" ht="12.75" customHeight="1" x14ac:dyDescent="0.2">
      <c r="A43" s="193" t="s">
        <v>132</v>
      </c>
      <c r="B43" s="150" t="s">
        <v>133</v>
      </c>
      <c r="C43" s="44" t="s">
        <v>132</v>
      </c>
      <c r="D43" s="262">
        <v>0</v>
      </c>
      <c r="E43" s="262">
        <v>0</v>
      </c>
      <c r="F43" s="194" t="str">
        <f t="shared" si="0"/>
        <v>-</v>
      </c>
    </row>
    <row r="44" spans="1:6" customFormat="1" ht="12.75" customHeight="1" x14ac:dyDescent="0.2">
      <c r="A44" s="193" t="s">
        <v>134</v>
      </c>
      <c r="B44" s="150" t="s">
        <v>135</v>
      </c>
      <c r="C44" s="44" t="s">
        <v>134</v>
      </c>
      <c r="D44" s="263">
        <f>D45+D48+D49</f>
        <v>0</v>
      </c>
      <c r="E44" s="263">
        <f>E45+E48+E49</f>
        <v>0</v>
      </c>
      <c r="F44" s="194" t="str">
        <f t="shared" si="0"/>
        <v>-</v>
      </c>
    </row>
    <row r="45" spans="1:6" customFormat="1" ht="12.75" customHeight="1" x14ac:dyDescent="0.2">
      <c r="A45" s="193" t="s">
        <v>136</v>
      </c>
      <c r="B45" s="150" t="s">
        <v>137</v>
      </c>
      <c r="C45" s="44" t="s">
        <v>136</v>
      </c>
      <c r="D45" s="263">
        <f>SUM(D46:D47)</f>
        <v>0</v>
      </c>
      <c r="E45" s="263">
        <f>SUM(E46:E47)</f>
        <v>0</v>
      </c>
      <c r="F45" s="194" t="str">
        <f t="shared" si="0"/>
        <v>-</v>
      </c>
    </row>
    <row r="46" spans="1:6" customFormat="1" ht="12.75" customHeight="1" x14ac:dyDescent="0.2">
      <c r="A46" s="193" t="s">
        <v>138</v>
      </c>
      <c r="B46" s="150" t="s">
        <v>139</v>
      </c>
      <c r="C46" s="44" t="s">
        <v>138</v>
      </c>
      <c r="D46" s="262">
        <v>0</v>
      </c>
      <c r="E46" s="262">
        <v>0</v>
      </c>
      <c r="F46" s="194" t="str">
        <f t="shared" si="0"/>
        <v>-</v>
      </c>
    </row>
    <row r="47" spans="1:6" customFormat="1" ht="12.75" customHeight="1" x14ac:dyDescent="0.2">
      <c r="A47" s="193" t="s">
        <v>140</v>
      </c>
      <c r="B47" s="150" t="s">
        <v>141</v>
      </c>
      <c r="C47" s="44" t="s">
        <v>140</v>
      </c>
      <c r="D47" s="262">
        <v>0</v>
      </c>
      <c r="E47" s="262">
        <v>0</v>
      </c>
      <c r="F47" s="194" t="str">
        <f t="shared" si="0"/>
        <v>-</v>
      </c>
    </row>
    <row r="48" spans="1:6" customFormat="1" ht="12.75" customHeight="1" x14ac:dyDescent="0.2">
      <c r="A48" s="193" t="s">
        <v>142</v>
      </c>
      <c r="B48" s="150" t="s">
        <v>143</v>
      </c>
      <c r="C48" s="44" t="s">
        <v>142</v>
      </c>
      <c r="D48" s="262">
        <v>0</v>
      </c>
      <c r="E48" s="262">
        <v>0</v>
      </c>
      <c r="F48" s="194" t="str">
        <f t="shared" si="0"/>
        <v>-</v>
      </c>
    </row>
    <row r="49" spans="1:6" customFormat="1" ht="12.75" customHeight="1" x14ac:dyDescent="0.2">
      <c r="A49" s="193" t="s">
        <v>144</v>
      </c>
      <c r="B49" s="150" t="s">
        <v>145</v>
      </c>
      <c r="C49" s="44" t="s">
        <v>144</v>
      </c>
      <c r="D49" s="262">
        <v>0</v>
      </c>
      <c r="E49" s="262">
        <v>0</v>
      </c>
      <c r="F49" s="194" t="str">
        <f t="shared" si="0"/>
        <v>-</v>
      </c>
    </row>
    <row r="50" spans="1:6" customFormat="1" ht="24" customHeight="1" x14ac:dyDescent="0.2">
      <c r="A50" s="193" t="s">
        <v>146</v>
      </c>
      <c r="B50" s="196" t="s">
        <v>147</v>
      </c>
      <c r="C50" s="44" t="s">
        <v>146</v>
      </c>
      <c r="D50" s="263">
        <f>D51+D54+D59+D62+D65+D68+D71+D74+D77</f>
        <v>1623009.46</v>
      </c>
      <c r="E50" s="263">
        <f>E51+E54+E59+E62+E65+E68+E71+E74+E77</f>
        <v>1956877.62</v>
      </c>
      <c r="F50" s="194">
        <f t="shared" si="0"/>
        <v>120.57093123782532</v>
      </c>
    </row>
    <row r="51" spans="1:6" customFormat="1" ht="12.75" customHeight="1" x14ac:dyDescent="0.2">
      <c r="A51" s="193" t="s">
        <v>148</v>
      </c>
      <c r="B51" s="196" t="s">
        <v>149</v>
      </c>
      <c r="C51" s="44" t="s">
        <v>148</v>
      </c>
      <c r="D51" s="263">
        <f>D52+D53</f>
        <v>0</v>
      </c>
      <c r="E51" s="263">
        <f>E52+E53</f>
        <v>0</v>
      </c>
      <c r="F51" s="194" t="str">
        <f t="shared" si="0"/>
        <v>-</v>
      </c>
    </row>
    <row r="52" spans="1:6" customFormat="1" ht="12.75" customHeight="1" x14ac:dyDescent="0.2">
      <c r="A52" s="193" t="s">
        <v>150</v>
      </c>
      <c r="B52" s="196" t="s">
        <v>151</v>
      </c>
      <c r="C52" s="44" t="s">
        <v>150</v>
      </c>
      <c r="D52" s="262">
        <v>0</v>
      </c>
      <c r="E52" s="262">
        <v>0</v>
      </c>
      <c r="F52" s="194" t="str">
        <f t="shared" si="0"/>
        <v>-</v>
      </c>
    </row>
    <row r="53" spans="1:6" customFormat="1" ht="12.75" customHeight="1" x14ac:dyDescent="0.2">
      <c r="A53" s="193" t="s">
        <v>152</v>
      </c>
      <c r="B53" s="196" t="s">
        <v>153</v>
      </c>
      <c r="C53" s="44" t="s">
        <v>152</v>
      </c>
      <c r="D53" s="262">
        <v>0</v>
      </c>
      <c r="E53" s="262">
        <v>0</v>
      </c>
      <c r="F53" s="194" t="str">
        <f t="shared" si="0"/>
        <v>-</v>
      </c>
    </row>
    <row r="54" spans="1:6" customFormat="1" ht="24" customHeight="1" x14ac:dyDescent="0.2">
      <c r="A54" s="193" t="s">
        <v>154</v>
      </c>
      <c r="B54" s="196" t="s">
        <v>155</v>
      </c>
      <c r="C54" s="44" t="s">
        <v>154</v>
      </c>
      <c r="D54" s="263">
        <f>SUM(D55:D58)</f>
        <v>0</v>
      </c>
      <c r="E54" s="263">
        <f>SUM(E55:E58)</f>
        <v>0</v>
      </c>
      <c r="F54" s="194" t="str">
        <f t="shared" si="0"/>
        <v>-</v>
      </c>
    </row>
    <row r="55" spans="1:6" customFormat="1" ht="12.75" customHeight="1" x14ac:dyDescent="0.2">
      <c r="A55" s="193" t="s">
        <v>156</v>
      </c>
      <c r="B55" s="196" t="s">
        <v>157</v>
      </c>
      <c r="C55" s="44" t="s">
        <v>156</v>
      </c>
      <c r="D55" s="262">
        <v>0</v>
      </c>
      <c r="E55" s="262">
        <v>0</v>
      </c>
      <c r="F55" s="194" t="str">
        <f t="shared" si="0"/>
        <v>-</v>
      </c>
    </row>
    <row r="56" spans="1:6" customFormat="1" ht="12.75" customHeight="1" x14ac:dyDescent="0.2">
      <c r="A56" s="193" t="s">
        <v>158</v>
      </c>
      <c r="B56" s="196" t="s">
        <v>159</v>
      </c>
      <c r="C56" s="44" t="s">
        <v>158</v>
      </c>
      <c r="D56" s="262">
        <v>0</v>
      </c>
      <c r="E56" s="262">
        <v>0</v>
      </c>
      <c r="F56" s="194" t="str">
        <f t="shared" si="0"/>
        <v>-</v>
      </c>
    </row>
    <row r="57" spans="1:6" customFormat="1" ht="12.75" customHeight="1" x14ac:dyDescent="0.2">
      <c r="A57" s="193" t="s">
        <v>160</v>
      </c>
      <c r="B57" s="196" t="s">
        <v>161</v>
      </c>
      <c r="C57" s="44" t="s">
        <v>160</v>
      </c>
      <c r="D57" s="262">
        <v>0</v>
      </c>
      <c r="E57" s="262">
        <v>0</v>
      </c>
      <c r="F57" s="194" t="str">
        <f t="shared" si="0"/>
        <v>-</v>
      </c>
    </row>
    <row r="58" spans="1:6" customFormat="1" ht="12.75" customHeight="1" x14ac:dyDescent="0.2">
      <c r="A58" s="193" t="s">
        <v>162</v>
      </c>
      <c r="B58" s="196" t="s">
        <v>163</v>
      </c>
      <c r="C58" s="44" t="s">
        <v>162</v>
      </c>
      <c r="D58" s="262">
        <v>0</v>
      </c>
      <c r="E58" s="262">
        <v>0</v>
      </c>
      <c r="F58" s="194" t="str">
        <f t="shared" si="0"/>
        <v>-</v>
      </c>
    </row>
    <row r="59" spans="1:6" customFormat="1" ht="24" customHeight="1" x14ac:dyDescent="0.2">
      <c r="A59" s="193" t="s">
        <v>164</v>
      </c>
      <c r="B59" s="196" t="s">
        <v>165</v>
      </c>
      <c r="C59" s="44" t="s">
        <v>164</v>
      </c>
      <c r="D59" s="263">
        <f>SUM(D60:D61)</f>
        <v>0</v>
      </c>
      <c r="E59" s="263">
        <f>SUM(E60:E61)</f>
        <v>0</v>
      </c>
      <c r="F59" s="194" t="str">
        <f t="shared" si="0"/>
        <v>-</v>
      </c>
    </row>
    <row r="60" spans="1:6" customFormat="1" ht="24" customHeight="1" x14ac:dyDescent="0.2">
      <c r="A60" s="193" t="s">
        <v>166</v>
      </c>
      <c r="B60" s="196" t="s">
        <v>167</v>
      </c>
      <c r="C60" s="44" t="s">
        <v>166</v>
      </c>
      <c r="D60" s="262">
        <v>0</v>
      </c>
      <c r="E60" s="262">
        <v>0</v>
      </c>
      <c r="F60" s="194" t="str">
        <f t="shared" si="0"/>
        <v>-</v>
      </c>
    </row>
    <row r="61" spans="1:6" customFormat="1" ht="24" customHeight="1" x14ac:dyDescent="0.2">
      <c r="A61" s="193" t="s">
        <v>168</v>
      </c>
      <c r="B61" s="196" t="s">
        <v>169</v>
      </c>
      <c r="C61" s="44" t="s">
        <v>168</v>
      </c>
      <c r="D61" s="262">
        <v>0</v>
      </c>
      <c r="E61" s="262">
        <v>0</v>
      </c>
      <c r="F61" s="194" t="str">
        <f t="shared" si="0"/>
        <v>-</v>
      </c>
    </row>
    <row r="62" spans="1:6" customFormat="1" ht="12.75" customHeight="1" x14ac:dyDescent="0.2">
      <c r="A62" s="193" t="s">
        <v>170</v>
      </c>
      <c r="B62" s="150" t="s">
        <v>171</v>
      </c>
      <c r="C62" s="44" t="s">
        <v>170</v>
      </c>
      <c r="D62" s="263">
        <f>SUM(D63:D64)</f>
        <v>0</v>
      </c>
      <c r="E62" s="263">
        <f>SUM(E63:E64)</f>
        <v>0</v>
      </c>
      <c r="F62" s="194" t="str">
        <f t="shared" si="0"/>
        <v>-</v>
      </c>
    </row>
    <row r="63" spans="1:6" customFormat="1" ht="12.75" customHeight="1" x14ac:dyDescent="0.2">
      <c r="A63" s="193" t="s">
        <v>172</v>
      </c>
      <c r="B63" s="150" t="s">
        <v>173</v>
      </c>
      <c r="C63" s="44" t="s">
        <v>172</v>
      </c>
      <c r="D63" s="262">
        <v>0</v>
      </c>
      <c r="E63" s="262">
        <v>0</v>
      </c>
      <c r="F63" s="194" t="str">
        <f t="shared" si="0"/>
        <v>-</v>
      </c>
    </row>
    <row r="64" spans="1:6" customFormat="1" ht="12.75" customHeight="1" x14ac:dyDescent="0.2">
      <c r="A64" s="193" t="s">
        <v>174</v>
      </c>
      <c r="B64" s="150" t="s">
        <v>175</v>
      </c>
      <c r="C64" s="44" t="s">
        <v>174</v>
      </c>
      <c r="D64" s="262">
        <v>0</v>
      </c>
      <c r="E64" s="262">
        <v>0</v>
      </c>
      <c r="F64" s="194" t="str">
        <f t="shared" si="0"/>
        <v>-</v>
      </c>
    </row>
    <row r="65" spans="1:6" customFormat="1" ht="12.75" customHeight="1" x14ac:dyDescent="0.2">
      <c r="A65" s="193" t="s">
        <v>176</v>
      </c>
      <c r="B65" s="150" t="s">
        <v>177</v>
      </c>
      <c r="C65" s="44" t="s">
        <v>176</v>
      </c>
      <c r="D65" s="263">
        <f>SUM(D66:D67)</f>
        <v>0</v>
      </c>
      <c r="E65" s="263">
        <f>SUM(E66:E67)</f>
        <v>0</v>
      </c>
      <c r="F65" s="194" t="str">
        <f t="shared" si="0"/>
        <v>-</v>
      </c>
    </row>
    <row r="66" spans="1:6" customFormat="1" ht="12.75" customHeight="1" x14ac:dyDescent="0.2">
      <c r="A66" s="193" t="s">
        <v>178</v>
      </c>
      <c r="B66" s="150" t="s">
        <v>179</v>
      </c>
      <c r="C66" s="44" t="s">
        <v>178</v>
      </c>
      <c r="D66" s="262">
        <v>0</v>
      </c>
      <c r="E66" s="262">
        <v>0</v>
      </c>
      <c r="F66" s="194" t="str">
        <f t="shared" si="0"/>
        <v>-</v>
      </c>
    </row>
    <row r="67" spans="1:6" customFormat="1" ht="12.75" customHeight="1" x14ac:dyDescent="0.2">
      <c r="A67" s="193" t="s">
        <v>180</v>
      </c>
      <c r="B67" s="150" t="s">
        <v>181</v>
      </c>
      <c r="C67" s="44" t="s">
        <v>180</v>
      </c>
      <c r="D67" s="262">
        <v>0</v>
      </c>
      <c r="E67" s="262">
        <v>0</v>
      </c>
      <c r="F67" s="194" t="str">
        <f t="shared" si="0"/>
        <v>-</v>
      </c>
    </row>
    <row r="68" spans="1:6" customFormat="1" ht="24" customHeight="1" x14ac:dyDescent="0.2">
      <c r="A68" s="193" t="s">
        <v>182</v>
      </c>
      <c r="B68" s="195" t="s">
        <v>183</v>
      </c>
      <c r="C68" s="44" t="s">
        <v>182</v>
      </c>
      <c r="D68" s="263">
        <f>SUM(D69:D70)</f>
        <v>1623009.46</v>
      </c>
      <c r="E68" s="263">
        <f>SUM(E69:E70)</f>
        <v>1956877.62</v>
      </c>
      <c r="F68" s="194">
        <f t="shared" si="0"/>
        <v>120.57093123782532</v>
      </c>
    </row>
    <row r="69" spans="1:6" customFormat="1" ht="12.75" customHeight="1" x14ac:dyDescent="0.2">
      <c r="A69" s="193" t="s">
        <v>184</v>
      </c>
      <c r="B69" s="150" t="s">
        <v>185</v>
      </c>
      <c r="C69" s="44" t="s">
        <v>184</v>
      </c>
      <c r="D69" s="262">
        <v>1610410.19</v>
      </c>
      <c r="E69" s="262">
        <v>1941247.05</v>
      </c>
      <c r="F69" s="194">
        <f t="shared" si="0"/>
        <v>120.54363925752358</v>
      </c>
    </row>
    <row r="70" spans="1:6" customFormat="1" ht="24" customHeight="1" x14ac:dyDescent="0.2">
      <c r="A70" s="193" t="s">
        <v>186</v>
      </c>
      <c r="B70" s="150" t="s">
        <v>187</v>
      </c>
      <c r="C70" s="44" t="s">
        <v>186</v>
      </c>
      <c r="D70" s="262">
        <v>12599.27</v>
      </c>
      <c r="E70" s="262">
        <v>15630.57</v>
      </c>
      <c r="F70" s="194">
        <f t="shared" ref="F70:F133" si="1">IF(D70&lt;&gt;0,IF(E70/D70&gt;=100,"&gt;&gt;100",E70/D70*100),"-")</f>
        <v>124.05933042152442</v>
      </c>
    </row>
    <row r="71" spans="1:6" customFormat="1" ht="24" customHeight="1" x14ac:dyDescent="0.2">
      <c r="A71" s="193" t="s">
        <v>188</v>
      </c>
      <c r="B71" s="150" t="s">
        <v>189</v>
      </c>
      <c r="C71" s="44" t="s">
        <v>188</v>
      </c>
      <c r="D71" s="263">
        <f>SUM(D72:D73)</f>
        <v>0</v>
      </c>
      <c r="E71" s="263">
        <f>SUM(E72:E73)</f>
        <v>0</v>
      </c>
      <c r="F71" s="194" t="str">
        <f t="shared" si="1"/>
        <v>-</v>
      </c>
    </row>
    <row r="72" spans="1:6" customFormat="1" ht="12.75" customHeight="1" x14ac:dyDescent="0.2">
      <c r="A72" s="193" t="s">
        <v>190</v>
      </c>
      <c r="B72" s="150" t="s">
        <v>191</v>
      </c>
      <c r="C72" s="44" t="s">
        <v>190</v>
      </c>
      <c r="D72" s="262">
        <v>0</v>
      </c>
      <c r="E72" s="262">
        <v>0</v>
      </c>
      <c r="F72" s="194" t="str">
        <f t="shared" si="1"/>
        <v>-</v>
      </c>
    </row>
    <row r="73" spans="1:6" customFormat="1" ht="12.75" customHeight="1" x14ac:dyDescent="0.2">
      <c r="A73" s="193" t="s">
        <v>192</v>
      </c>
      <c r="B73" s="150" t="s">
        <v>193</v>
      </c>
      <c r="C73" s="44" t="s">
        <v>192</v>
      </c>
      <c r="D73" s="262">
        <v>0</v>
      </c>
      <c r="E73" s="262">
        <v>0</v>
      </c>
      <c r="F73" s="194" t="str">
        <f t="shared" si="1"/>
        <v>-</v>
      </c>
    </row>
    <row r="74" spans="1:6" customFormat="1" ht="12.75" customHeight="1" x14ac:dyDescent="0.2">
      <c r="A74" s="193" t="s">
        <v>194</v>
      </c>
      <c r="B74" s="150" t="s">
        <v>195</v>
      </c>
      <c r="C74" s="44" t="s">
        <v>194</v>
      </c>
      <c r="D74" s="263">
        <f>SUM(D75:D76)</f>
        <v>0</v>
      </c>
      <c r="E74" s="263">
        <f>SUM(E75:E76)</f>
        <v>0</v>
      </c>
      <c r="F74" s="194" t="str">
        <f t="shared" si="1"/>
        <v>-</v>
      </c>
    </row>
    <row r="75" spans="1:6" customFormat="1" ht="12.75" customHeight="1" x14ac:dyDescent="0.2">
      <c r="A75" s="193" t="s">
        <v>196</v>
      </c>
      <c r="B75" s="150" t="s">
        <v>197</v>
      </c>
      <c r="C75" s="44" t="s">
        <v>196</v>
      </c>
      <c r="D75" s="262">
        <v>0</v>
      </c>
      <c r="E75" s="262">
        <v>0</v>
      </c>
      <c r="F75" s="194" t="str">
        <f t="shared" si="1"/>
        <v>-</v>
      </c>
    </row>
    <row r="76" spans="1:6" customFormat="1" ht="12.75" customHeight="1" x14ac:dyDescent="0.2">
      <c r="A76" s="193" t="s">
        <v>198</v>
      </c>
      <c r="B76" s="150" t="s">
        <v>199</v>
      </c>
      <c r="C76" s="44" t="s">
        <v>198</v>
      </c>
      <c r="D76" s="262">
        <v>0</v>
      </c>
      <c r="E76" s="262">
        <v>0</v>
      </c>
      <c r="F76" s="194" t="str">
        <f t="shared" si="1"/>
        <v>-</v>
      </c>
    </row>
    <row r="77" spans="1:6" customFormat="1" ht="24" customHeight="1" x14ac:dyDescent="0.2">
      <c r="A77" s="193" t="s">
        <v>200</v>
      </c>
      <c r="B77" s="150" t="s">
        <v>201</v>
      </c>
      <c r="C77" s="44" t="s">
        <v>200</v>
      </c>
      <c r="D77" s="263">
        <f>SUM(D78:D81)</f>
        <v>0</v>
      </c>
      <c r="E77" s="263">
        <f>SUM(E78:E81)</f>
        <v>0</v>
      </c>
      <c r="F77" s="194" t="str">
        <f t="shared" si="1"/>
        <v>-</v>
      </c>
    </row>
    <row r="78" spans="1:6" customFormat="1" ht="12.75" customHeight="1" x14ac:dyDescent="0.2">
      <c r="A78" s="193" t="s">
        <v>202</v>
      </c>
      <c r="B78" s="150" t="s">
        <v>203</v>
      </c>
      <c r="C78" s="44" t="s">
        <v>202</v>
      </c>
      <c r="D78" s="262">
        <v>0</v>
      </c>
      <c r="E78" s="262">
        <v>0</v>
      </c>
      <c r="F78" s="194" t="str">
        <f t="shared" si="1"/>
        <v>-</v>
      </c>
    </row>
    <row r="79" spans="1:6" customFormat="1" ht="12.75" customHeight="1" x14ac:dyDescent="0.2">
      <c r="A79" s="193" t="s">
        <v>204</v>
      </c>
      <c r="B79" s="150" t="s">
        <v>205</v>
      </c>
      <c r="C79" s="44" t="s">
        <v>204</v>
      </c>
      <c r="D79" s="262">
        <v>0</v>
      </c>
      <c r="E79" s="262">
        <v>0</v>
      </c>
      <c r="F79" s="194" t="str">
        <f t="shared" si="1"/>
        <v>-</v>
      </c>
    </row>
    <row r="80" spans="1:6" customFormat="1" ht="24" customHeight="1" x14ac:dyDescent="0.2">
      <c r="A80" s="193" t="s">
        <v>206</v>
      </c>
      <c r="B80" s="150" t="s">
        <v>207</v>
      </c>
      <c r="C80" s="44" t="s">
        <v>206</v>
      </c>
      <c r="D80" s="262">
        <v>0</v>
      </c>
      <c r="E80" s="262">
        <v>0</v>
      </c>
      <c r="F80" s="194" t="str">
        <f t="shared" si="1"/>
        <v>-</v>
      </c>
    </row>
    <row r="81" spans="1:6" customFormat="1" ht="24" customHeight="1" x14ac:dyDescent="0.2">
      <c r="A81" s="193" t="s">
        <v>208</v>
      </c>
      <c r="B81" s="150" t="s">
        <v>209</v>
      </c>
      <c r="C81" s="44" t="s">
        <v>208</v>
      </c>
      <c r="D81" s="262">
        <v>0</v>
      </c>
      <c r="E81" s="262">
        <v>0</v>
      </c>
      <c r="F81" s="194" t="str">
        <f t="shared" si="1"/>
        <v>-</v>
      </c>
    </row>
    <row r="82" spans="1:6" customFormat="1" ht="12.75" customHeight="1" x14ac:dyDescent="0.2">
      <c r="A82" s="193" t="s">
        <v>210</v>
      </c>
      <c r="B82" s="150" t="s">
        <v>211</v>
      </c>
      <c r="C82" s="44" t="s">
        <v>210</v>
      </c>
      <c r="D82" s="263">
        <f>D83+D91+D98</f>
        <v>0</v>
      </c>
      <c r="E82" s="263">
        <f>E83+E91+E98</f>
        <v>0</v>
      </c>
      <c r="F82" s="194" t="str">
        <f t="shared" si="1"/>
        <v>-</v>
      </c>
    </row>
    <row r="83" spans="1:6" customFormat="1" ht="12.75" customHeight="1" x14ac:dyDescent="0.2">
      <c r="A83" s="193" t="s">
        <v>212</v>
      </c>
      <c r="B83" s="150" t="s">
        <v>213</v>
      </c>
      <c r="C83" s="44" t="s">
        <v>212</v>
      </c>
      <c r="D83" s="263">
        <f>SUM(D84:D90)</f>
        <v>0</v>
      </c>
      <c r="E83" s="263">
        <f>SUM(E84:E90)</f>
        <v>0</v>
      </c>
      <c r="F83" s="194" t="str">
        <f t="shared" si="1"/>
        <v>-</v>
      </c>
    </row>
    <row r="84" spans="1:6" customFormat="1" ht="12.75" customHeight="1" x14ac:dyDescent="0.2">
      <c r="A84" s="193" t="s">
        <v>214</v>
      </c>
      <c r="B84" s="150" t="s">
        <v>215</v>
      </c>
      <c r="C84" s="44" t="s">
        <v>214</v>
      </c>
      <c r="D84" s="262">
        <v>0</v>
      </c>
      <c r="E84" s="262">
        <v>0</v>
      </c>
      <c r="F84" s="194" t="str">
        <f t="shared" si="1"/>
        <v>-</v>
      </c>
    </row>
    <row r="85" spans="1:6" customFormat="1" ht="12.75" customHeight="1" x14ac:dyDescent="0.2">
      <c r="A85" s="193" t="s">
        <v>216</v>
      </c>
      <c r="B85" s="150" t="s">
        <v>217</v>
      </c>
      <c r="C85" s="44" t="s">
        <v>216</v>
      </c>
      <c r="D85" s="262">
        <v>0</v>
      </c>
      <c r="E85" s="262">
        <v>0</v>
      </c>
      <c r="F85" s="194" t="str">
        <f t="shared" si="1"/>
        <v>-</v>
      </c>
    </row>
    <row r="86" spans="1:6" customFormat="1" ht="12.75" customHeight="1" x14ac:dyDescent="0.2">
      <c r="A86" s="193" t="s">
        <v>218</v>
      </c>
      <c r="B86" s="150" t="s">
        <v>219</v>
      </c>
      <c r="C86" s="44" t="s">
        <v>218</v>
      </c>
      <c r="D86" s="262">
        <v>0</v>
      </c>
      <c r="E86" s="262">
        <v>0</v>
      </c>
      <c r="F86" s="194" t="str">
        <f t="shared" si="1"/>
        <v>-</v>
      </c>
    </row>
    <row r="87" spans="1:6" customFormat="1" ht="12.75" customHeight="1" x14ac:dyDescent="0.2">
      <c r="A87" s="193" t="s">
        <v>220</v>
      </c>
      <c r="B87" s="150" t="s">
        <v>221</v>
      </c>
      <c r="C87" s="44" t="s">
        <v>220</v>
      </c>
      <c r="D87" s="262">
        <v>0</v>
      </c>
      <c r="E87" s="262">
        <v>0</v>
      </c>
      <c r="F87" s="194" t="str">
        <f t="shared" si="1"/>
        <v>-</v>
      </c>
    </row>
    <row r="88" spans="1:6" customFormat="1" ht="12.75" customHeight="1" x14ac:dyDescent="0.2">
      <c r="A88" s="193" t="s">
        <v>222</v>
      </c>
      <c r="B88" s="150" t="s">
        <v>223</v>
      </c>
      <c r="C88" s="44" t="s">
        <v>222</v>
      </c>
      <c r="D88" s="262">
        <v>0</v>
      </c>
      <c r="E88" s="262">
        <v>0</v>
      </c>
      <c r="F88" s="194" t="str">
        <f t="shared" si="1"/>
        <v>-</v>
      </c>
    </row>
    <row r="89" spans="1:6" customFormat="1" ht="24" customHeight="1" x14ac:dyDescent="0.2">
      <c r="A89" s="193" t="s">
        <v>224</v>
      </c>
      <c r="B89" s="150" t="s">
        <v>225</v>
      </c>
      <c r="C89" s="44" t="s">
        <v>224</v>
      </c>
      <c r="D89" s="262">
        <v>0</v>
      </c>
      <c r="E89" s="262">
        <v>0</v>
      </c>
      <c r="F89" s="194" t="str">
        <f t="shared" si="1"/>
        <v>-</v>
      </c>
    </row>
    <row r="90" spans="1:6" customFormat="1" ht="12.75" customHeight="1" x14ac:dyDescent="0.2">
      <c r="A90" s="193" t="s">
        <v>226</v>
      </c>
      <c r="B90" s="150" t="s">
        <v>227</v>
      </c>
      <c r="C90" s="44" t="s">
        <v>226</v>
      </c>
      <c r="D90" s="262">
        <v>0</v>
      </c>
      <c r="E90" s="262">
        <v>0</v>
      </c>
      <c r="F90" s="194" t="str">
        <f t="shared" si="1"/>
        <v>-</v>
      </c>
    </row>
    <row r="91" spans="1:6" customFormat="1" ht="12.75" customHeight="1" x14ac:dyDescent="0.2">
      <c r="A91" s="193" t="s">
        <v>228</v>
      </c>
      <c r="B91" s="150" t="s">
        <v>229</v>
      </c>
      <c r="C91" s="44" t="s">
        <v>228</v>
      </c>
      <c r="D91" s="263">
        <f>SUM(D92:D97)</f>
        <v>0</v>
      </c>
      <c r="E91" s="263">
        <f>SUM(E92:E97)</f>
        <v>0</v>
      </c>
      <c r="F91" s="194" t="str">
        <f t="shared" si="1"/>
        <v>-</v>
      </c>
    </row>
    <row r="92" spans="1:6" customFormat="1" ht="12.75" customHeight="1" x14ac:dyDescent="0.2">
      <c r="A92" s="193" t="s">
        <v>230</v>
      </c>
      <c r="B92" s="150" t="s">
        <v>231</v>
      </c>
      <c r="C92" s="44" t="s">
        <v>230</v>
      </c>
      <c r="D92" s="262">
        <v>0</v>
      </c>
      <c r="E92" s="262">
        <v>0</v>
      </c>
      <c r="F92" s="194" t="str">
        <f t="shared" si="1"/>
        <v>-</v>
      </c>
    </row>
    <row r="93" spans="1:6" customFormat="1" ht="12.75" customHeight="1" x14ac:dyDescent="0.2">
      <c r="A93" s="193" t="s">
        <v>232</v>
      </c>
      <c r="B93" s="150" t="s">
        <v>233</v>
      </c>
      <c r="C93" s="44" t="s">
        <v>232</v>
      </c>
      <c r="D93" s="262">
        <v>0</v>
      </c>
      <c r="E93" s="262">
        <v>0</v>
      </c>
      <c r="F93" s="194" t="str">
        <f t="shared" si="1"/>
        <v>-</v>
      </c>
    </row>
    <row r="94" spans="1:6" customFormat="1" ht="12.75" customHeight="1" x14ac:dyDescent="0.2">
      <c r="A94" s="193" t="s">
        <v>234</v>
      </c>
      <c r="B94" s="150" t="s">
        <v>235</v>
      </c>
      <c r="C94" s="44" t="s">
        <v>234</v>
      </c>
      <c r="D94" s="262">
        <v>0</v>
      </c>
      <c r="E94" s="262">
        <v>0</v>
      </c>
      <c r="F94" s="194" t="str">
        <f t="shared" si="1"/>
        <v>-</v>
      </c>
    </row>
    <row r="95" spans="1:6" customFormat="1" ht="12.75" customHeight="1" x14ac:dyDescent="0.2">
      <c r="A95" s="193" t="s">
        <v>236</v>
      </c>
      <c r="B95" s="150" t="s">
        <v>237</v>
      </c>
      <c r="C95" s="44" t="s">
        <v>236</v>
      </c>
      <c r="D95" s="262">
        <v>0</v>
      </c>
      <c r="E95" s="262">
        <v>0</v>
      </c>
      <c r="F95" s="194" t="str">
        <f t="shared" si="1"/>
        <v>-</v>
      </c>
    </row>
    <row r="96" spans="1:6" customFormat="1" ht="12.75" customHeight="1" x14ac:dyDescent="0.2">
      <c r="A96" s="193" t="s">
        <v>238</v>
      </c>
      <c r="B96" s="150" t="s">
        <v>239</v>
      </c>
      <c r="C96" s="44" t="s">
        <v>238</v>
      </c>
      <c r="D96" s="262">
        <v>0</v>
      </c>
      <c r="E96" s="262">
        <v>0</v>
      </c>
      <c r="F96" s="194" t="str">
        <f t="shared" si="1"/>
        <v>-</v>
      </c>
    </row>
    <row r="97" spans="1:6" customFormat="1" ht="12.75" customHeight="1" x14ac:dyDescent="0.2">
      <c r="A97" s="193" t="s">
        <v>240</v>
      </c>
      <c r="B97" s="150" t="s">
        <v>241</v>
      </c>
      <c r="C97" s="44" t="s">
        <v>240</v>
      </c>
      <c r="D97" s="262">
        <v>0</v>
      </c>
      <c r="E97" s="262">
        <v>0</v>
      </c>
      <c r="F97" s="194" t="str">
        <f t="shared" si="1"/>
        <v>-</v>
      </c>
    </row>
    <row r="98" spans="1:6" customFormat="1" ht="12.75" customHeight="1" x14ac:dyDescent="0.2">
      <c r="A98" s="193" t="s">
        <v>242</v>
      </c>
      <c r="B98" s="150" t="s">
        <v>243</v>
      </c>
      <c r="C98" s="44" t="s">
        <v>242</v>
      </c>
      <c r="D98" s="263">
        <f>SUM(D99:D105)</f>
        <v>0</v>
      </c>
      <c r="E98" s="263">
        <f>SUM(E99:E105)</f>
        <v>0</v>
      </c>
      <c r="F98" s="194" t="str">
        <f t="shared" si="1"/>
        <v>-</v>
      </c>
    </row>
    <row r="99" spans="1:6" customFormat="1" ht="24" customHeight="1" x14ac:dyDescent="0.2">
      <c r="A99" s="193" t="s">
        <v>244</v>
      </c>
      <c r="B99" s="150" t="s">
        <v>245</v>
      </c>
      <c r="C99" s="44" t="s">
        <v>244</v>
      </c>
      <c r="D99" s="262">
        <v>0</v>
      </c>
      <c r="E99" s="262">
        <v>0</v>
      </c>
      <c r="F99" s="194" t="str">
        <f t="shared" si="1"/>
        <v>-</v>
      </c>
    </row>
    <row r="100" spans="1:6" customFormat="1" ht="24" customHeight="1" x14ac:dyDescent="0.2">
      <c r="A100" s="193" t="s">
        <v>246</v>
      </c>
      <c r="B100" s="195" t="s">
        <v>247</v>
      </c>
      <c r="C100" s="44" t="s">
        <v>246</v>
      </c>
      <c r="D100" s="262">
        <v>0</v>
      </c>
      <c r="E100" s="262">
        <v>0</v>
      </c>
      <c r="F100" s="194" t="str">
        <f t="shared" si="1"/>
        <v>-</v>
      </c>
    </row>
    <row r="101" spans="1:6" customFormat="1" ht="24" customHeight="1" x14ac:dyDescent="0.2">
      <c r="A101" s="193" t="s">
        <v>248</v>
      </c>
      <c r="B101" s="195" t="s">
        <v>249</v>
      </c>
      <c r="C101" s="44" t="s">
        <v>248</v>
      </c>
      <c r="D101" s="262">
        <v>0</v>
      </c>
      <c r="E101" s="262">
        <v>0</v>
      </c>
      <c r="F101" s="194" t="str">
        <f t="shared" si="1"/>
        <v>-</v>
      </c>
    </row>
    <row r="102" spans="1:6" customFormat="1" ht="24" customHeight="1" x14ac:dyDescent="0.2">
      <c r="A102" s="193" t="s">
        <v>250</v>
      </c>
      <c r="B102" s="150" t="s">
        <v>251</v>
      </c>
      <c r="C102" s="44" t="s">
        <v>250</v>
      </c>
      <c r="D102" s="262">
        <v>0</v>
      </c>
      <c r="E102" s="262">
        <v>0</v>
      </c>
      <c r="F102" s="194" t="str">
        <f t="shared" si="1"/>
        <v>-</v>
      </c>
    </row>
    <row r="103" spans="1:6" customFormat="1" ht="24" customHeight="1" x14ac:dyDescent="0.2">
      <c r="A103" s="193" t="s">
        <v>252</v>
      </c>
      <c r="B103" s="195" t="s">
        <v>253</v>
      </c>
      <c r="C103" s="44" t="s">
        <v>252</v>
      </c>
      <c r="D103" s="262">
        <v>0</v>
      </c>
      <c r="E103" s="262">
        <v>0</v>
      </c>
      <c r="F103" s="194" t="str">
        <f t="shared" si="1"/>
        <v>-</v>
      </c>
    </row>
    <row r="104" spans="1:6" customFormat="1" ht="24" customHeight="1" x14ac:dyDescent="0.2">
      <c r="A104" s="193" t="s">
        <v>254</v>
      </c>
      <c r="B104" s="195" t="s">
        <v>255</v>
      </c>
      <c r="C104" s="44" t="s">
        <v>254</v>
      </c>
      <c r="D104" s="262">
        <v>0</v>
      </c>
      <c r="E104" s="262">
        <v>0</v>
      </c>
      <c r="F104" s="194" t="str">
        <f t="shared" si="1"/>
        <v>-</v>
      </c>
    </row>
    <row r="105" spans="1:6" customFormat="1" ht="12.75" customHeight="1" x14ac:dyDescent="0.2">
      <c r="A105" s="193" t="s">
        <v>256</v>
      </c>
      <c r="B105" s="150" t="s">
        <v>257</v>
      </c>
      <c r="C105" s="44" t="s">
        <v>256</v>
      </c>
      <c r="D105" s="262">
        <v>0</v>
      </c>
      <c r="E105" s="262">
        <v>0</v>
      </c>
      <c r="F105" s="194" t="str">
        <f t="shared" si="1"/>
        <v>-</v>
      </c>
    </row>
    <row r="106" spans="1:6" customFormat="1" ht="24" customHeight="1" x14ac:dyDescent="0.2">
      <c r="A106" s="193" t="s">
        <v>258</v>
      </c>
      <c r="B106" s="150" t="s">
        <v>259</v>
      </c>
      <c r="C106" s="44" t="s">
        <v>258</v>
      </c>
      <c r="D106" s="263">
        <f>D107+D112+D120</f>
        <v>116631.96</v>
      </c>
      <c r="E106" s="263">
        <f>E107+E112+E120</f>
        <v>115876.13</v>
      </c>
      <c r="F106" s="194">
        <f t="shared" si="1"/>
        <v>99.351952929540062</v>
      </c>
    </row>
    <row r="107" spans="1:6" customFormat="1" ht="12.75" customHeight="1" x14ac:dyDescent="0.2">
      <c r="A107" s="193" t="s">
        <v>260</v>
      </c>
      <c r="B107" s="150" t="s">
        <v>261</v>
      </c>
      <c r="C107" s="44" t="s">
        <v>260</v>
      </c>
      <c r="D107" s="263">
        <f>SUM(D108:D111)</f>
        <v>0</v>
      </c>
      <c r="E107" s="263">
        <f>SUM(E108:E111)</f>
        <v>0</v>
      </c>
      <c r="F107" s="194" t="str">
        <f t="shared" si="1"/>
        <v>-</v>
      </c>
    </row>
    <row r="108" spans="1:6" customFormat="1" ht="12.75" customHeight="1" x14ac:dyDescent="0.2">
      <c r="A108" s="193" t="s">
        <v>262</v>
      </c>
      <c r="B108" s="150" t="s">
        <v>263</v>
      </c>
      <c r="C108" s="44" t="s">
        <v>262</v>
      </c>
      <c r="D108" s="262">
        <v>0</v>
      </c>
      <c r="E108" s="262">
        <v>0</v>
      </c>
      <c r="F108" s="194" t="str">
        <f t="shared" si="1"/>
        <v>-</v>
      </c>
    </row>
    <row r="109" spans="1:6" customFormat="1" ht="12.75" customHeight="1" x14ac:dyDescent="0.2">
      <c r="A109" s="193" t="s">
        <v>264</v>
      </c>
      <c r="B109" s="150" t="s">
        <v>265</v>
      </c>
      <c r="C109" s="44" t="s">
        <v>264</v>
      </c>
      <c r="D109" s="262">
        <v>0</v>
      </c>
      <c r="E109" s="262">
        <v>0</v>
      </c>
      <c r="F109" s="194" t="str">
        <f t="shared" si="1"/>
        <v>-</v>
      </c>
    </row>
    <row r="110" spans="1:6" customFormat="1" ht="12.75" customHeight="1" x14ac:dyDescent="0.2">
      <c r="A110" s="193" t="s">
        <v>266</v>
      </c>
      <c r="B110" s="150" t="s">
        <v>267</v>
      </c>
      <c r="C110" s="44" t="s">
        <v>266</v>
      </c>
      <c r="D110" s="262">
        <v>0</v>
      </c>
      <c r="E110" s="262">
        <v>0</v>
      </c>
      <c r="F110" s="194" t="str">
        <f t="shared" si="1"/>
        <v>-</v>
      </c>
    </row>
    <row r="111" spans="1:6" customFormat="1" ht="12.75" customHeight="1" x14ac:dyDescent="0.2">
      <c r="A111" s="193" t="s">
        <v>268</v>
      </c>
      <c r="B111" s="150" t="s">
        <v>269</v>
      </c>
      <c r="C111" s="44" t="s">
        <v>268</v>
      </c>
      <c r="D111" s="262">
        <v>0</v>
      </c>
      <c r="E111" s="262">
        <v>0</v>
      </c>
      <c r="F111" s="194" t="str">
        <f t="shared" si="1"/>
        <v>-</v>
      </c>
    </row>
    <row r="112" spans="1:6" customFormat="1" ht="12.75" customHeight="1" x14ac:dyDescent="0.2">
      <c r="A112" s="193" t="s">
        <v>270</v>
      </c>
      <c r="B112" s="150" t="s">
        <v>271</v>
      </c>
      <c r="C112" s="44" t="s">
        <v>270</v>
      </c>
      <c r="D112" s="263">
        <f>SUM(D113:D119)</f>
        <v>116631.96</v>
      </c>
      <c r="E112" s="263">
        <f>SUM(E113:E119)</f>
        <v>115876.13</v>
      </c>
      <c r="F112" s="194">
        <f t="shared" si="1"/>
        <v>99.351952929540062</v>
      </c>
    </row>
    <row r="113" spans="1:6" customFormat="1" ht="12.75" customHeight="1" x14ac:dyDescent="0.2">
      <c r="A113" s="193" t="s">
        <v>272</v>
      </c>
      <c r="B113" s="150" t="s">
        <v>273</v>
      </c>
      <c r="C113" s="44" t="s">
        <v>272</v>
      </c>
      <c r="D113" s="262">
        <v>0</v>
      </c>
      <c r="E113" s="262">
        <v>0</v>
      </c>
      <c r="F113" s="194" t="str">
        <f t="shared" si="1"/>
        <v>-</v>
      </c>
    </row>
    <row r="114" spans="1:6" customFormat="1" ht="12.75" customHeight="1" x14ac:dyDescent="0.2">
      <c r="A114" s="193" t="s">
        <v>274</v>
      </c>
      <c r="B114" s="150" t="s">
        <v>275</v>
      </c>
      <c r="C114" s="44" t="s">
        <v>274</v>
      </c>
      <c r="D114" s="262">
        <v>0</v>
      </c>
      <c r="E114" s="262">
        <v>0</v>
      </c>
      <c r="F114" s="194" t="str">
        <f t="shared" si="1"/>
        <v>-</v>
      </c>
    </row>
    <row r="115" spans="1:6" customFormat="1" ht="12.75" customHeight="1" x14ac:dyDescent="0.2">
      <c r="A115" s="193" t="s">
        <v>276</v>
      </c>
      <c r="B115" s="150" t="s">
        <v>277</v>
      </c>
      <c r="C115" s="44" t="s">
        <v>276</v>
      </c>
      <c r="D115" s="262">
        <v>0</v>
      </c>
      <c r="E115" s="262">
        <v>0</v>
      </c>
      <c r="F115" s="194" t="str">
        <f t="shared" si="1"/>
        <v>-</v>
      </c>
    </row>
    <row r="116" spans="1:6" customFormat="1" ht="12.75" customHeight="1" x14ac:dyDescent="0.2">
      <c r="A116" s="193" t="s">
        <v>278</v>
      </c>
      <c r="B116" s="150" t="s">
        <v>279</v>
      </c>
      <c r="C116" s="44" t="s">
        <v>278</v>
      </c>
      <c r="D116" s="262">
        <v>0</v>
      </c>
      <c r="E116" s="262">
        <v>0</v>
      </c>
      <c r="F116" s="194" t="str">
        <f t="shared" si="1"/>
        <v>-</v>
      </c>
    </row>
    <row r="117" spans="1:6" customFormat="1" ht="12.75" customHeight="1" x14ac:dyDescent="0.2">
      <c r="A117" s="193" t="s">
        <v>280</v>
      </c>
      <c r="B117" s="150" t="s">
        <v>281</v>
      </c>
      <c r="C117" s="44" t="s">
        <v>280</v>
      </c>
      <c r="D117" s="262">
        <v>116631.96</v>
      </c>
      <c r="E117" s="262">
        <v>115876.13</v>
      </c>
      <c r="F117" s="194">
        <f t="shared" si="1"/>
        <v>99.351952929540062</v>
      </c>
    </row>
    <row r="118" spans="1:6" customFormat="1" ht="12.75" customHeight="1" x14ac:dyDescent="0.2">
      <c r="A118" s="193" t="s">
        <v>282</v>
      </c>
      <c r="B118" s="150" t="s">
        <v>283</v>
      </c>
      <c r="C118" s="44" t="s">
        <v>282</v>
      </c>
      <c r="D118" s="262">
        <v>0</v>
      </c>
      <c r="E118" s="262">
        <v>0</v>
      </c>
      <c r="F118" s="194" t="str">
        <f t="shared" si="1"/>
        <v>-</v>
      </c>
    </row>
    <row r="119" spans="1:6" customFormat="1" ht="24" customHeight="1" x14ac:dyDescent="0.2">
      <c r="A119" s="193" t="s">
        <v>284</v>
      </c>
      <c r="B119" s="195" t="s">
        <v>285</v>
      </c>
      <c r="C119" s="44" t="s">
        <v>284</v>
      </c>
      <c r="D119" s="262">
        <v>0</v>
      </c>
      <c r="E119" s="262">
        <v>0</v>
      </c>
      <c r="F119" s="194" t="str">
        <f t="shared" si="1"/>
        <v>-</v>
      </c>
    </row>
    <row r="120" spans="1:6" customFormat="1" ht="12.75" customHeight="1" x14ac:dyDescent="0.2">
      <c r="A120" s="193" t="s">
        <v>286</v>
      </c>
      <c r="B120" s="150" t="s">
        <v>287</v>
      </c>
      <c r="C120" s="44" t="s">
        <v>286</v>
      </c>
      <c r="D120" s="263">
        <f>SUM(D121:D123)</f>
        <v>0</v>
      </c>
      <c r="E120" s="263">
        <f>SUM(E121:E123)</f>
        <v>0</v>
      </c>
      <c r="F120" s="194" t="str">
        <f t="shared" si="1"/>
        <v>-</v>
      </c>
    </row>
    <row r="121" spans="1:6" customFormat="1" ht="12.75" customHeight="1" x14ac:dyDescent="0.2">
      <c r="A121" s="193" t="s">
        <v>288</v>
      </c>
      <c r="B121" s="150" t="s">
        <v>289</v>
      </c>
      <c r="C121" s="44" t="s">
        <v>288</v>
      </c>
      <c r="D121" s="262">
        <v>0</v>
      </c>
      <c r="E121" s="262">
        <v>0</v>
      </c>
      <c r="F121" s="194" t="str">
        <f t="shared" si="1"/>
        <v>-</v>
      </c>
    </row>
    <row r="122" spans="1:6" customFormat="1" ht="12.75" customHeight="1" x14ac:dyDescent="0.2">
      <c r="A122" s="193" t="s">
        <v>290</v>
      </c>
      <c r="B122" s="150" t="s">
        <v>291</v>
      </c>
      <c r="C122" s="44" t="s">
        <v>290</v>
      </c>
      <c r="D122" s="262">
        <v>0</v>
      </c>
      <c r="E122" s="262">
        <v>0</v>
      </c>
      <c r="F122" s="194" t="str">
        <f t="shared" si="1"/>
        <v>-</v>
      </c>
    </row>
    <row r="123" spans="1:6" customFormat="1" ht="12.75" customHeight="1" x14ac:dyDescent="0.2">
      <c r="A123" s="193" t="s">
        <v>292</v>
      </c>
      <c r="B123" s="150" t="s">
        <v>293</v>
      </c>
      <c r="C123" s="44" t="s">
        <v>292</v>
      </c>
      <c r="D123" s="262">
        <v>0</v>
      </c>
      <c r="E123" s="262">
        <v>0</v>
      </c>
      <c r="F123" s="194" t="str">
        <f t="shared" si="1"/>
        <v>-</v>
      </c>
    </row>
    <row r="124" spans="1:6" customFormat="1" ht="24" customHeight="1" x14ac:dyDescent="0.2">
      <c r="A124" s="193" t="s">
        <v>294</v>
      </c>
      <c r="B124" s="197" t="s">
        <v>295</v>
      </c>
      <c r="C124" s="44" t="s">
        <v>294</v>
      </c>
      <c r="D124" s="263">
        <f>D125+D128</f>
        <v>4474.01</v>
      </c>
      <c r="E124" s="263">
        <f>E125+E128</f>
        <v>5999.4</v>
      </c>
      <c r="F124" s="194">
        <f t="shared" si="1"/>
        <v>134.09447006153314</v>
      </c>
    </row>
    <row r="125" spans="1:6" customFormat="1" ht="12.75" customHeight="1" x14ac:dyDescent="0.2">
      <c r="A125" s="193" t="s">
        <v>296</v>
      </c>
      <c r="B125" s="196" t="s">
        <v>297</v>
      </c>
      <c r="C125" s="44" t="s">
        <v>296</v>
      </c>
      <c r="D125" s="263">
        <f>SUM(D126:D127)</f>
        <v>3374.01</v>
      </c>
      <c r="E125" s="263">
        <f>SUM(E126:E127)</f>
        <v>5009.3999999999996</v>
      </c>
      <c r="F125" s="194">
        <f t="shared" si="1"/>
        <v>148.47021793059295</v>
      </c>
    </row>
    <row r="126" spans="1:6" customFormat="1" ht="12.75" customHeight="1" x14ac:dyDescent="0.2">
      <c r="A126" s="193" t="s">
        <v>298</v>
      </c>
      <c r="B126" s="196" t="s">
        <v>299</v>
      </c>
      <c r="C126" s="44" t="s">
        <v>298</v>
      </c>
      <c r="D126" s="262">
        <v>214.3</v>
      </c>
      <c r="E126" s="262">
        <v>749.4</v>
      </c>
      <c r="F126" s="194">
        <f t="shared" si="1"/>
        <v>349.69668688754081</v>
      </c>
    </row>
    <row r="127" spans="1:6" customFormat="1" ht="12.75" customHeight="1" x14ac:dyDescent="0.2">
      <c r="A127" s="193" t="s">
        <v>300</v>
      </c>
      <c r="B127" s="196" t="s">
        <v>301</v>
      </c>
      <c r="C127" s="44" t="s">
        <v>300</v>
      </c>
      <c r="D127" s="262">
        <v>3159.71</v>
      </c>
      <c r="E127" s="262">
        <v>4260</v>
      </c>
      <c r="F127" s="194">
        <f t="shared" si="1"/>
        <v>134.82249953318501</v>
      </c>
    </row>
    <row r="128" spans="1:6" customFormat="1" ht="24" customHeight="1" x14ac:dyDescent="0.2">
      <c r="A128" s="193" t="s">
        <v>302</v>
      </c>
      <c r="B128" s="197" t="s">
        <v>303</v>
      </c>
      <c r="C128" s="44" t="s">
        <v>302</v>
      </c>
      <c r="D128" s="263">
        <f>SUM(D129:D132)</f>
        <v>1100</v>
      </c>
      <c r="E128" s="263">
        <f>SUM(E129:E132)</f>
        <v>990</v>
      </c>
      <c r="F128" s="194">
        <f t="shared" si="1"/>
        <v>90</v>
      </c>
    </row>
    <row r="129" spans="1:6" customFormat="1" ht="12.75" customHeight="1" x14ac:dyDescent="0.2">
      <c r="A129" s="193" t="s">
        <v>304</v>
      </c>
      <c r="B129" s="196" t="s">
        <v>305</v>
      </c>
      <c r="C129" s="44" t="s">
        <v>304</v>
      </c>
      <c r="D129" s="262">
        <v>1100</v>
      </c>
      <c r="E129" s="262">
        <v>990</v>
      </c>
      <c r="F129" s="194">
        <f t="shared" si="1"/>
        <v>90</v>
      </c>
    </row>
    <row r="130" spans="1:6" customFormat="1" ht="12.75" customHeight="1" x14ac:dyDescent="0.2">
      <c r="A130" s="193" t="s">
        <v>306</v>
      </c>
      <c r="B130" s="195" t="s">
        <v>307</v>
      </c>
      <c r="C130" s="44" t="s">
        <v>306</v>
      </c>
      <c r="D130" s="262">
        <v>0</v>
      </c>
      <c r="E130" s="262">
        <v>0</v>
      </c>
      <c r="F130" s="194" t="str">
        <f t="shared" si="1"/>
        <v>-</v>
      </c>
    </row>
    <row r="131" spans="1:6" customFormat="1" ht="24" customHeight="1" x14ac:dyDescent="0.2">
      <c r="A131" s="193" t="s">
        <v>308</v>
      </c>
      <c r="B131" s="195" t="s">
        <v>309</v>
      </c>
      <c r="C131" s="44" t="s">
        <v>308</v>
      </c>
      <c r="D131" s="262">
        <v>0</v>
      </c>
      <c r="E131" s="262">
        <v>0</v>
      </c>
      <c r="F131" s="194" t="str">
        <f t="shared" si="1"/>
        <v>-</v>
      </c>
    </row>
    <row r="132" spans="1:6" customFormat="1" ht="24" customHeight="1" x14ac:dyDescent="0.2">
      <c r="A132" s="193" t="s">
        <v>310</v>
      </c>
      <c r="B132" s="195" t="s">
        <v>311</v>
      </c>
      <c r="C132" s="44" t="s">
        <v>310</v>
      </c>
      <c r="D132" s="262">
        <v>0</v>
      </c>
      <c r="E132" s="262">
        <v>0</v>
      </c>
      <c r="F132" s="194" t="str">
        <f t="shared" si="1"/>
        <v>-</v>
      </c>
    </row>
    <row r="133" spans="1:6" customFormat="1" ht="24" customHeight="1" x14ac:dyDescent="0.2">
      <c r="A133" s="193" t="s">
        <v>312</v>
      </c>
      <c r="B133" s="195" t="s">
        <v>313</v>
      </c>
      <c r="C133" s="44" t="s">
        <v>312</v>
      </c>
      <c r="D133" s="263">
        <f>D134+D138</f>
        <v>265861.68</v>
      </c>
      <c r="E133" s="263">
        <f>E134+E138</f>
        <v>328228.08</v>
      </c>
      <c r="F133" s="194">
        <f t="shared" si="1"/>
        <v>123.45821330851443</v>
      </c>
    </row>
    <row r="134" spans="1:6" customFormat="1" ht="24" customHeight="1" x14ac:dyDescent="0.2">
      <c r="A134" s="193" t="s">
        <v>314</v>
      </c>
      <c r="B134" s="195" t="s">
        <v>315</v>
      </c>
      <c r="C134" s="44" t="s">
        <v>314</v>
      </c>
      <c r="D134" s="263">
        <f>SUM(D135:D137)</f>
        <v>265861.68</v>
      </c>
      <c r="E134" s="263">
        <f>SUM(E135:E137)</f>
        <v>328228.08</v>
      </c>
      <c r="F134" s="194">
        <f t="shared" ref="F134:F197" si="2">IF(D134&lt;&gt;0,IF(E134/D134&gt;=100,"&gt;&gt;100",E134/D134*100),"-")</f>
        <v>123.45821330851443</v>
      </c>
    </row>
    <row r="135" spans="1:6" customFormat="1" ht="12.75" customHeight="1" x14ac:dyDescent="0.2">
      <c r="A135" s="193" t="s">
        <v>316</v>
      </c>
      <c r="B135" s="150" t="s">
        <v>317</v>
      </c>
      <c r="C135" s="44" t="s">
        <v>316</v>
      </c>
      <c r="D135" s="262">
        <v>265066.3</v>
      </c>
      <c r="E135" s="262">
        <v>327432.08</v>
      </c>
      <c r="F135" s="194">
        <f t="shared" si="2"/>
        <v>123.52837007194051</v>
      </c>
    </row>
    <row r="136" spans="1:6" customFormat="1" ht="24" customHeight="1" x14ac:dyDescent="0.2">
      <c r="A136" s="193" t="s">
        <v>318</v>
      </c>
      <c r="B136" s="195" t="s">
        <v>319</v>
      </c>
      <c r="C136" s="44" t="s">
        <v>318</v>
      </c>
      <c r="D136" s="262">
        <v>795.38</v>
      </c>
      <c r="E136" s="262">
        <v>796</v>
      </c>
      <c r="F136" s="194">
        <f t="shared" si="2"/>
        <v>100.07795016218664</v>
      </c>
    </row>
    <row r="137" spans="1:6" customFormat="1" ht="24" customHeight="1" x14ac:dyDescent="0.2">
      <c r="A137" s="193" t="s">
        <v>320</v>
      </c>
      <c r="B137" s="150" t="s">
        <v>321</v>
      </c>
      <c r="C137" s="44" t="s">
        <v>320</v>
      </c>
      <c r="D137" s="262">
        <v>0</v>
      </c>
      <c r="E137" s="262">
        <v>0</v>
      </c>
      <c r="F137" s="194" t="str">
        <f t="shared" si="2"/>
        <v>-</v>
      </c>
    </row>
    <row r="138" spans="1:6" customFormat="1" ht="12.75" customHeight="1" x14ac:dyDescent="0.2">
      <c r="A138" s="193" t="s">
        <v>322</v>
      </c>
      <c r="B138" s="150" t="s">
        <v>323</v>
      </c>
      <c r="C138" s="44" t="s">
        <v>322</v>
      </c>
      <c r="D138" s="262">
        <v>0</v>
      </c>
      <c r="E138" s="262">
        <v>0</v>
      </c>
      <c r="F138" s="194" t="str">
        <f t="shared" si="2"/>
        <v>-</v>
      </c>
    </row>
    <row r="139" spans="1:6" customFormat="1" ht="12.75" customHeight="1" x14ac:dyDescent="0.2">
      <c r="A139" s="193" t="s">
        <v>324</v>
      </c>
      <c r="B139" s="150" t="s">
        <v>325</v>
      </c>
      <c r="C139" s="44" t="s">
        <v>324</v>
      </c>
      <c r="D139" s="263">
        <f>D140+D150</f>
        <v>0</v>
      </c>
      <c r="E139" s="263">
        <f>E140+E150</f>
        <v>0</v>
      </c>
      <c r="F139" s="194" t="str">
        <f t="shared" si="2"/>
        <v>-</v>
      </c>
    </row>
    <row r="140" spans="1:6" customFormat="1" ht="12.75" customHeight="1" x14ac:dyDescent="0.2">
      <c r="A140" s="193" t="s">
        <v>326</v>
      </c>
      <c r="B140" s="150" t="s">
        <v>327</v>
      </c>
      <c r="C140" s="44" t="s">
        <v>326</v>
      </c>
      <c r="D140" s="263">
        <f>SUM(D141:D149)</f>
        <v>0</v>
      </c>
      <c r="E140" s="263">
        <f>SUM(E141:E149)</f>
        <v>0</v>
      </c>
      <c r="F140" s="194" t="str">
        <f t="shared" si="2"/>
        <v>-</v>
      </c>
    </row>
    <row r="141" spans="1:6" customFormat="1" ht="12.75" customHeight="1" x14ac:dyDescent="0.2">
      <c r="A141" s="193" t="s">
        <v>328</v>
      </c>
      <c r="B141" s="150" t="s">
        <v>329</v>
      </c>
      <c r="C141" s="44" t="s">
        <v>328</v>
      </c>
      <c r="D141" s="262">
        <v>0</v>
      </c>
      <c r="E141" s="262">
        <v>0</v>
      </c>
      <c r="F141" s="194" t="str">
        <f t="shared" si="2"/>
        <v>-</v>
      </c>
    </row>
    <row r="142" spans="1:6" customFormat="1" ht="12.75" customHeight="1" x14ac:dyDescent="0.2">
      <c r="A142" s="193" t="s">
        <v>330</v>
      </c>
      <c r="B142" s="150" t="s">
        <v>331</v>
      </c>
      <c r="C142" s="44" t="s">
        <v>330</v>
      </c>
      <c r="D142" s="262">
        <v>0</v>
      </c>
      <c r="E142" s="262">
        <v>0</v>
      </c>
      <c r="F142" s="194" t="str">
        <f t="shared" si="2"/>
        <v>-</v>
      </c>
    </row>
    <row r="143" spans="1:6" customFormat="1" ht="12.75" customHeight="1" x14ac:dyDescent="0.2">
      <c r="A143" s="193" t="s">
        <v>332</v>
      </c>
      <c r="B143" s="150" t="s">
        <v>333</v>
      </c>
      <c r="C143" s="44" t="s">
        <v>332</v>
      </c>
      <c r="D143" s="262">
        <v>0</v>
      </c>
      <c r="E143" s="262">
        <v>0</v>
      </c>
      <c r="F143" s="194" t="str">
        <f t="shared" si="2"/>
        <v>-</v>
      </c>
    </row>
    <row r="144" spans="1:6" customFormat="1" ht="12.75" customHeight="1" x14ac:dyDescent="0.2">
      <c r="A144" s="193" t="s">
        <v>334</v>
      </c>
      <c r="B144" s="150" t="s">
        <v>335</v>
      </c>
      <c r="C144" s="44" t="s">
        <v>334</v>
      </c>
      <c r="D144" s="262">
        <v>0</v>
      </c>
      <c r="E144" s="262">
        <v>0</v>
      </c>
      <c r="F144" s="194" t="str">
        <f t="shared" si="2"/>
        <v>-</v>
      </c>
    </row>
    <row r="145" spans="1:6" customFormat="1" ht="12.75" customHeight="1" x14ac:dyDescent="0.2">
      <c r="A145" s="193" t="s">
        <v>336</v>
      </c>
      <c r="B145" s="150" t="s">
        <v>337</v>
      </c>
      <c r="C145" s="44" t="s">
        <v>336</v>
      </c>
      <c r="D145" s="262">
        <v>0</v>
      </c>
      <c r="E145" s="262">
        <v>0</v>
      </c>
      <c r="F145" s="194" t="str">
        <f t="shared" si="2"/>
        <v>-</v>
      </c>
    </row>
    <row r="146" spans="1:6" customFormat="1" ht="12.75" customHeight="1" x14ac:dyDescent="0.2">
      <c r="A146" s="193" t="s">
        <v>338</v>
      </c>
      <c r="B146" s="150" t="s">
        <v>339</v>
      </c>
      <c r="C146" s="44" t="s">
        <v>338</v>
      </c>
      <c r="D146" s="262">
        <v>0</v>
      </c>
      <c r="E146" s="262">
        <v>0</v>
      </c>
      <c r="F146" s="194" t="str">
        <f t="shared" si="2"/>
        <v>-</v>
      </c>
    </row>
    <row r="147" spans="1:6" customFormat="1" ht="12.75" customHeight="1" x14ac:dyDescent="0.2">
      <c r="A147" s="193" t="s">
        <v>340</v>
      </c>
      <c r="B147" s="150" t="s">
        <v>341</v>
      </c>
      <c r="C147" s="44" t="s">
        <v>340</v>
      </c>
      <c r="D147" s="262">
        <v>0</v>
      </c>
      <c r="E147" s="262">
        <v>0</v>
      </c>
      <c r="F147" s="194" t="str">
        <f t="shared" si="2"/>
        <v>-</v>
      </c>
    </row>
    <row r="148" spans="1:6" customFormat="1" ht="12.75" customHeight="1" x14ac:dyDescent="0.2">
      <c r="A148" s="193" t="s">
        <v>342</v>
      </c>
      <c r="B148" s="150" t="s">
        <v>343</v>
      </c>
      <c r="C148" s="44" t="s">
        <v>342</v>
      </c>
      <c r="D148" s="262">
        <v>0</v>
      </c>
      <c r="E148" s="262">
        <v>0</v>
      </c>
      <c r="F148" s="194" t="str">
        <f t="shared" si="2"/>
        <v>-</v>
      </c>
    </row>
    <row r="149" spans="1:6" customFormat="1" ht="12.75" customHeight="1" x14ac:dyDescent="0.2">
      <c r="A149" s="193" t="s">
        <v>344</v>
      </c>
      <c r="B149" s="150" t="s">
        <v>345</v>
      </c>
      <c r="C149" s="44" t="s">
        <v>344</v>
      </c>
      <c r="D149" s="262">
        <v>0</v>
      </c>
      <c r="E149" s="262">
        <v>0</v>
      </c>
      <c r="F149" s="194" t="str">
        <f t="shared" si="2"/>
        <v>-</v>
      </c>
    </row>
    <row r="150" spans="1:6" customFormat="1" ht="12.75" customHeight="1" x14ac:dyDescent="0.2">
      <c r="A150" s="193" t="s">
        <v>346</v>
      </c>
      <c r="B150" s="150" t="s">
        <v>347</v>
      </c>
      <c r="C150" s="44" t="s">
        <v>346</v>
      </c>
      <c r="D150" s="262">
        <v>0</v>
      </c>
      <c r="E150" s="262">
        <v>0</v>
      </c>
      <c r="F150" s="194" t="str">
        <f t="shared" si="2"/>
        <v>-</v>
      </c>
    </row>
    <row r="151" spans="1:6" customFormat="1" ht="12.75" customHeight="1" x14ac:dyDescent="0.2">
      <c r="A151" s="193" t="s">
        <v>56</v>
      </c>
      <c r="B151" s="150" t="s">
        <v>348</v>
      </c>
      <c r="C151" s="44" t="s">
        <v>56</v>
      </c>
      <c r="D151" s="263">
        <f>D152+D163+D196+D215+D224+D252+D263</f>
        <v>1962811.89</v>
      </c>
      <c r="E151" s="263">
        <f>E152+E163+E196+E215+E224+E252+E263</f>
        <v>2376306.9600000004</v>
      </c>
      <c r="F151" s="194">
        <f t="shared" si="2"/>
        <v>121.0664644995604</v>
      </c>
    </row>
    <row r="152" spans="1:6" customFormat="1" ht="12.75" customHeight="1" x14ac:dyDescent="0.2">
      <c r="A152" s="193" t="s">
        <v>49</v>
      </c>
      <c r="B152" s="150" t="s">
        <v>349</v>
      </c>
      <c r="C152" s="44" t="s">
        <v>49</v>
      </c>
      <c r="D152" s="263">
        <f>D153+D158+D159</f>
        <v>1633348.9</v>
      </c>
      <c r="E152" s="263">
        <f>E153+E158+E159</f>
        <v>2039768.9900000002</v>
      </c>
      <c r="F152" s="194">
        <f t="shared" si="2"/>
        <v>124.8826255064059</v>
      </c>
    </row>
    <row r="153" spans="1:6" customFormat="1" ht="12.75" customHeight="1" x14ac:dyDescent="0.2">
      <c r="A153" s="193" t="s">
        <v>350</v>
      </c>
      <c r="B153" s="150" t="s">
        <v>351</v>
      </c>
      <c r="C153" s="44" t="s">
        <v>350</v>
      </c>
      <c r="D153" s="263">
        <f>SUM(D154:D157)</f>
        <v>1341106.57</v>
      </c>
      <c r="E153" s="263">
        <f>SUM(E154:E157)</f>
        <v>1683022.4900000002</v>
      </c>
      <c r="F153" s="194">
        <f t="shared" si="2"/>
        <v>125.49505965062866</v>
      </c>
    </row>
    <row r="154" spans="1:6" customFormat="1" ht="12.75" customHeight="1" x14ac:dyDescent="0.2">
      <c r="A154" s="193" t="s">
        <v>352</v>
      </c>
      <c r="B154" s="150" t="s">
        <v>353</v>
      </c>
      <c r="C154" s="44" t="s">
        <v>352</v>
      </c>
      <c r="D154" s="262">
        <v>1324429.31</v>
      </c>
      <c r="E154" s="262">
        <v>1659816.1</v>
      </c>
      <c r="F154" s="194">
        <f t="shared" si="2"/>
        <v>125.3231174716301</v>
      </c>
    </row>
    <row r="155" spans="1:6" customFormat="1" ht="12.75" customHeight="1" x14ac:dyDescent="0.2">
      <c r="A155" s="193" t="s">
        <v>354</v>
      </c>
      <c r="B155" s="150" t="s">
        <v>355</v>
      </c>
      <c r="C155" s="44" t="s">
        <v>354</v>
      </c>
      <c r="D155" s="262">
        <v>0</v>
      </c>
      <c r="E155" s="262">
        <v>0</v>
      </c>
      <c r="F155" s="194" t="str">
        <f t="shared" si="2"/>
        <v>-</v>
      </c>
    </row>
    <row r="156" spans="1:6" customFormat="1" ht="12.75" customHeight="1" x14ac:dyDescent="0.2">
      <c r="A156" s="193" t="s">
        <v>356</v>
      </c>
      <c r="B156" s="150" t="s">
        <v>357</v>
      </c>
      <c r="C156" s="44" t="s">
        <v>356</v>
      </c>
      <c r="D156" s="262">
        <v>11943.11</v>
      </c>
      <c r="E156" s="262">
        <v>15648.82</v>
      </c>
      <c r="F156" s="194">
        <f t="shared" si="2"/>
        <v>131.02801531594366</v>
      </c>
    </row>
    <row r="157" spans="1:6" customFormat="1" ht="12.75" customHeight="1" x14ac:dyDescent="0.2">
      <c r="A157" s="193" t="s">
        <v>358</v>
      </c>
      <c r="B157" s="150" t="s">
        <v>359</v>
      </c>
      <c r="C157" s="44" t="s">
        <v>358</v>
      </c>
      <c r="D157" s="262">
        <v>4734.1499999999996</v>
      </c>
      <c r="E157" s="262">
        <v>7557.57</v>
      </c>
      <c r="F157" s="194">
        <f t="shared" si="2"/>
        <v>159.63942840847884</v>
      </c>
    </row>
    <row r="158" spans="1:6" customFormat="1" ht="12.75" customHeight="1" x14ac:dyDescent="0.2">
      <c r="A158" s="193" t="s">
        <v>360</v>
      </c>
      <c r="B158" s="150" t="s">
        <v>361</v>
      </c>
      <c r="C158" s="44" t="s">
        <v>360</v>
      </c>
      <c r="D158" s="262">
        <v>70959.42</v>
      </c>
      <c r="E158" s="262">
        <v>79047.58</v>
      </c>
      <c r="F158" s="194">
        <f t="shared" si="2"/>
        <v>111.39828933212814</v>
      </c>
    </row>
    <row r="159" spans="1:6" customFormat="1" ht="12.75" customHeight="1" x14ac:dyDescent="0.2">
      <c r="A159" s="193" t="s">
        <v>362</v>
      </c>
      <c r="B159" s="150" t="s">
        <v>363</v>
      </c>
      <c r="C159" s="44" t="s">
        <v>362</v>
      </c>
      <c r="D159" s="263">
        <f>SUM(D160:D162)</f>
        <v>221282.91</v>
      </c>
      <c r="E159" s="263">
        <f>SUM(E160:E162)</f>
        <v>277698.92</v>
      </c>
      <c r="F159" s="194">
        <f t="shared" si="2"/>
        <v>125.49496931326507</v>
      </c>
    </row>
    <row r="160" spans="1:6" customFormat="1" ht="12.75" customHeight="1" x14ac:dyDescent="0.2">
      <c r="A160" s="193" t="s">
        <v>364</v>
      </c>
      <c r="B160" s="150" t="s">
        <v>143</v>
      </c>
      <c r="C160" s="44" t="s">
        <v>364</v>
      </c>
      <c r="D160" s="262">
        <v>0</v>
      </c>
      <c r="E160" s="262">
        <v>0</v>
      </c>
      <c r="F160" s="194" t="str">
        <f t="shared" si="2"/>
        <v>-</v>
      </c>
    </row>
    <row r="161" spans="1:6" customFormat="1" ht="12.75" customHeight="1" x14ac:dyDescent="0.2">
      <c r="A161" s="193" t="s">
        <v>365</v>
      </c>
      <c r="B161" s="150" t="s">
        <v>366</v>
      </c>
      <c r="C161" s="44" t="s">
        <v>365</v>
      </c>
      <c r="D161" s="262">
        <v>221282.91</v>
      </c>
      <c r="E161" s="262">
        <v>277698.92</v>
      </c>
      <c r="F161" s="194">
        <f t="shared" si="2"/>
        <v>125.49496931326507</v>
      </c>
    </row>
    <row r="162" spans="1:6" customFormat="1" ht="12.75" customHeight="1" x14ac:dyDescent="0.2">
      <c r="A162" s="193" t="s">
        <v>367</v>
      </c>
      <c r="B162" s="150" t="s">
        <v>368</v>
      </c>
      <c r="C162" s="44" t="s">
        <v>367</v>
      </c>
      <c r="D162" s="262">
        <v>0</v>
      </c>
      <c r="E162" s="262">
        <v>0</v>
      </c>
      <c r="F162" s="194" t="str">
        <f t="shared" si="2"/>
        <v>-</v>
      </c>
    </row>
    <row r="163" spans="1:6" customFormat="1" ht="12.75" customHeight="1" x14ac:dyDescent="0.2">
      <c r="A163" s="193" t="s">
        <v>369</v>
      </c>
      <c r="B163" s="150" t="s">
        <v>370</v>
      </c>
      <c r="C163" s="44" t="s">
        <v>369</v>
      </c>
      <c r="D163" s="263">
        <f>D164+D169+D177+D187+D188</f>
        <v>313107.03000000003</v>
      </c>
      <c r="E163" s="263">
        <f>E164+E169+E177+E187+E188</f>
        <v>315431</v>
      </c>
      <c r="F163" s="194">
        <f t="shared" si="2"/>
        <v>100.74222862386704</v>
      </c>
    </row>
    <row r="164" spans="1:6" customFormat="1" ht="12.75" customHeight="1" x14ac:dyDescent="0.2">
      <c r="A164" s="193" t="s">
        <v>371</v>
      </c>
      <c r="B164" s="150" t="s">
        <v>372</v>
      </c>
      <c r="C164" s="44" t="s">
        <v>371</v>
      </c>
      <c r="D164" s="263">
        <f>SUM(D165:D168)</f>
        <v>40495.83</v>
      </c>
      <c r="E164" s="263">
        <f>SUM(E165:E168)</f>
        <v>45434.67</v>
      </c>
      <c r="F164" s="194">
        <f t="shared" si="2"/>
        <v>112.19592239497251</v>
      </c>
    </row>
    <row r="165" spans="1:6" customFormat="1" ht="12.75" customHeight="1" x14ac:dyDescent="0.2">
      <c r="A165" s="193" t="s">
        <v>373</v>
      </c>
      <c r="B165" s="150" t="s">
        <v>374</v>
      </c>
      <c r="C165" s="44" t="s">
        <v>373</v>
      </c>
      <c r="D165" s="262">
        <v>11975.64</v>
      </c>
      <c r="E165" s="262">
        <v>12425.03</v>
      </c>
      <c r="F165" s="194">
        <f t="shared" si="2"/>
        <v>103.75253431131866</v>
      </c>
    </row>
    <row r="166" spans="1:6" customFormat="1" ht="12.75" customHeight="1" x14ac:dyDescent="0.2">
      <c r="A166" s="193" t="s">
        <v>375</v>
      </c>
      <c r="B166" s="150" t="s">
        <v>376</v>
      </c>
      <c r="C166" s="44" t="s">
        <v>375</v>
      </c>
      <c r="D166" s="262">
        <v>26137.88</v>
      </c>
      <c r="E166" s="262">
        <v>32559.64</v>
      </c>
      <c r="F166" s="194">
        <f t="shared" si="2"/>
        <v>124.56878675699787</v>
      </c>
    </row>
    <row r="167" spans="1:6" customFormat="1" ht="12.75" customHeight="1" x14ac:dyDescent="0.2">
      <c r="A167" s="193" t="s">
        <v>377</v>
      </c>
      <c r="B167" s="150" t="s">
        <v>378</v>
      </c>
      <c r="C167" s="44" t="s">
        <v>377</v>
      </c>
      <c r="D167" s="262">
        <v>2382.31</v>
      </c>
      <c r="E167" s="262">
        <v>450</v>
      </c>
      <c r="F167" s="194">
        <f t="shared" si="2"/>
        <v>18.889229361418121</v>
      </c>
    </row>
    <row r="168" spans="1:6" customFormat="1" ht="12.75" customHeight="1" x14ac:dyDescent="0.2">
      <c r="A168" s="193" t="s">
        <v>379</v>
      </c>
      <c r="B168" s="150" t="s">
        <v>380</v>
      </c>
      <c r="C168" s="44" t="s">
        <v>379</v>
      </c>
      <c r="D168" s="262">
        <v>0</v>
      </c>
      <c r="E168" s="262">
        <v>0</v>
      </c>
      <c r="F168" s="194" t="str">
        <f t="shared" si="2"/>
        <v>-</v>
      </c>
    </row>
    <row r="169" spans="1:6" customFormat="1" ht="12.75" customHeight="1" x14ac:dyDescent="0.2">
      <c r="A169" s="193" t="s">
        <v>381</v>
      </c>
      <c r="B169" s="150" t="s">
        <v>382</v>
      </c>
      <c r="C169" s="44" t="s">
        <v>381</v>
      </c>
      <c r="D169" s="263">
        <f>SUM(D170:D176)</f>
        <v>201859.69</v>
      </c>
      <c r="E169" s="263">
        <f>SUM(E170:E176)</f>
        <v>189148.44</v>
      </c>
      <c r="F169" s="194">
        <f t="shared" si="2"/>
        <v>93.702928009054204</v>
      </c>
    </row>
    <row r="170" spans="1:6" customFormat="1" ht="12.75" customHeight="1" x14ac:dyDescent="0.2">
      <c r="A170" s="193" t="s">
        <v>383</v>
      </c>
      <c r="B170" s="150" t="s">
        <v>384</v>
      </c>
      <c r="C170" s="44" t="s">
        <v>383</v>
      </c>
      <c r="D170" s="262">
        <v>33256.57</v>
      </c>
      <c r="E170" s="262">
        <v>34007.449999999997</v>
      </c>
      <c r="F170" s="194">
        <f t="shared" si="2"/>
        <v>102.25783957876592</v>
      </c>
    </row>
    <row r="171" spans="1:6" customFormat="1" ht="12.75" customHeight="1" x14ac:dyDescent="0.2">
      <c r="A171" s="193" t="s">
        <v>385</v>
      </c>
      <c r="B171" s="150" t="s">
        <v>386</v>
      </c>
      <c r="C171" s="44" t="s">
        <v>385</v>
      </c>
      <c r="D171" s="262">
        <v>128676.98</v>
      </c>
      <c r="E171" s="262">
        <v>122267.71</v>
      </c>
      <c r="F171" s="194">
        <f t="shared" si="2"/>
        <v>95.01910131866633</v>
      </c>
    </row>
    <row r="172" spans="1:6" customFormat="1" ht="12.75" customHeight="1" x14ac:dyDescent="0.2">
      <c r="A172" s="193" t="s">
        <v>387</v>
      </c>
      <c r="B172" s="150" t="s">
        <v>388</v>
      </c>
      <c r="C172" s="44" t="s">
        <v>387</v>
      </c>
      <c r="D172" s="262">
        <v>32431.39</v>
      </c>
      <c r="E172" s="262">
        <v>25525.25</v>
      </c>
      <c r="F172" s="194">
        <f t="shared" si="2"/>
        <v>78.705383888880505</v>
      </c>
    </row>
    <row r="173" spans="1:6" customFormat="1" ht="12.75" customHeight="1" x14ac:dyDescent="0.2">
      <c r="A173" s="193" t="s">
        <v>389</v>
      </c>
      <c r="B173" s="150" t="s">
        <v>390</v>
      </c>
      <c r="C173" s="44" t="s">
        <v>389</v>
      </c>
      <c r="D173" s="262">
        <v>3333.14</v>
      </c>
      <c r="E173" s="262">
        <v>1861.3</v>
      </c>
      <c r="F173" s="194">
        <f t="shared" si="2"/>
        <v>55.842238849853288</v>
      </c>
    </row>
    <row r="174" spans="1:6" customFormat="1" ht="12.75" customHeight="1" x14ac:dyDescent="0.2">
      <c r="A174" s="193" t="s">
        <v>391</v>
      </c>
      <c r="B174" s="150" t="s">
        <v>392</v>
      </c>
      <c r="C174" s="44" t="s">
        <v>391</v>
      </c>
      <c r="D174" s="262">
        <v>3059.9</v>
      </c>
      <c r="E174" s="262">
        <v>4360.51</v>
      </c>
      <c r="F174" s="194">
        <f t="shared" si="2"/>
        <v>142.50498382300077</v>
      </c>
    </row>
    <row r="175" spans="1:6" customFormat="1" ht="12.75" customHeight="1" x14ac:dyDescent="0.2">
      <c r="A175" s="193" t="s">
        <v>393</v>
      </c>
      <c r="B175" s="150" t="s">
        <v>394</v>
      </c>
      <c r="C175" s="44" t="s">
        <v>393</v>
      </c>
      <c r="D175" s="262">
        <v>0</v>
      </c>
      <c r="E175" s="262">
        <v>0</v>
      </c>
      <c r="F175" s="194" t="str">
        <f t="shared" si="2"/>
        <v>-</v>
      </c>
    </row>
    <row r="176" spans="1:6" customFormat="1" ht="12.75" customHeight="1" x14ac:dyDescent="0.2">
      <c r="A176" s="193" t="s">
        <v>395</v>
      </c>
      <c r="B176" s="150" t="s">
        <v>396</v>
      </c>
      <c r="C176" s="44" t="s">
        <v>395</v>
      </c>
      <c r="D176" s="262">
        <v>1101.71</v>
      </c>
      <c r="E176" s="262">
        <v>1126.22</v>
      </c>
      <c r="F176" s="194">
        <f t="shared" si="2"/>
        <v>102.22472338455673</v>
      </c>
    </row>
    <row r="177" spans="1:6" customFormat="1" ht="12.75" customHeight="1" x14ac:dyDescent="0.2">
      <c r="A177" s="193" t="s">
        <v>397</v>
      </c>
      <c r="B177" s="150" t="s">
        <v>398</v>
      </c>
      <c r="C177" s="44" t="s">
        <v>397</v>
      </c>
      <c r="D177" s="263">
        <f>SUM(D178:D186)</f>
        <v>61771.759999999995</v>
      </c>
      <c r="E177" s="263">
        <f>SUM(E178:E186)</f>
        <v>61029.25</v>
      </c>
      <c r="F177" s="194">
        <f t="shared" si="2"/>
        <v>98.797978234714378</v>
      </c>
    </row>
    <row r="178" spans="1:6" customFormat="1" ht="12.75" customHeight="1" x14ac:dyDescent="0.2">
      <c r="A178" s="193" t="s">
        <v>399</v>
      </c>
      <c r="B178" s="150" t="s">
        <v>400</v>
      </c>
      <c r="C178" s="44" t="s">
        <v>399</v>
      </c>
      <c r="D178" s="262">
        <v>14218.05</v>
      </c>
      <c r="E178" s="262">
        <v>11245.95</v>
      </c>
      <c r="F178" s="194">
        <f t="shared" si="2"/>
        <v>79.096289575574716</v>
      </c>
    </row>
    <row r="179" spans="1:6" customFormat="1" ht="12.75" customHeight="1" x14ac:dyDescent="0.2">
      <c r="A179" s="193" t="s">
        <v>401</v>
      </c>
      <c r="B179" s="150" t="s">
        <v>402</v>
      </c>
      <c r="C179" s="44" t="s">
        <v>401</v>
      </c>
      <c r="D179" s="262">
        <v>17482.23</v>
      </c>
      <c r="E179" s="262">
        <v>21685.31</v>
      </c>
      <c r="F179" s="194">
        <f t="shared" si="2"/>
        <v>124.04201294686091</v>
      </c>
    </row>
    <row r="180" spans="1:6" customFormat="1" ht="12.75" customHeight="1" x14ac:dyDescent="0.2">
      <c r="A180" s="193" t="s">
        <v>403</v>
      </c>
      <c r="B180" s="150" t="s">
        <v>404</v>
      </c>
      <c r="C180" s="44" t="s">
        <v>403</v>
      </c>
      <c r="D180" s="262">
        <v>0</v>
      </c>
      <c r="E180" s="262">
        <v>85</v>
      </c>
      <c r="F180" s="194" t="str">
        <f t="shared" si="2"/>
        <v>-</v>
      </c>
    </row>
    <row r="181" spans="1:6" customFormat="1" ht="12.75" customHeight="1" x14ac:dyDescent="0.2">
      <c r="A181" s="193" t="s">
        <v>405</v>
      </c>
      <c r="B181" s="150" t="s">
        <v>406</v>
      </c>
      <c r="C181" s="44" t="s">
        <v>405</v>
      </c>
      <c r="D181" s="262">
        <v>11117.32</v>
      </c>
      <c r="E181" s="262">
        <v>10264.459999999999</v>
      </c>
      <c r="F181" s="194">
        <f t="shared" si="2"/>
        <v>92.328546808043654</v>
      </c>
    </row>
    <row r="182" spans="1:6" customFormat="1" ht="12.75" customHeight="1" x14ac:dyDescent="0.2">
      <c r="A182" s="193" t="s">
        <v>407</v>
      </c>
      <c r="B182" s="150" t="s">
        <v>408</v>
      </c>
      <c r="C182" s="44" t="s">
        <v>407</v>
      </c>
      <c r="D182" s="262">
        <v>1048.69</v>
      </c>
      <c r="E182" s="262">
        <v>1629.21</v>
      </c>
      <c r="F182" s="194">
        <f t="shared" si="2"/>
        <v>155.35668309986747</v>
      </c>
    </row>
    <row r="183" spans="1:6" customFormat="1" ht="12.75" customHeight="1" x14ac:dyDescent="0.2">
      <c r="A183" s="193" t="s">
        <v>409</v>
      </c>
      <c r="B183" s="150" t="s">
        <v>410</v>
      </c>
      <c r="C183" s="44" t="s">
        <v>409</v>
      </c>
      <c r="D183" s="262">
        <v>6880.76</v>
      </c>
      <c r="E183" s="262">
        <v>4771.1099999999997</v>
      </c>
      <c r="F183" s="194">
        <f t="shared" si="2"/>
        <v>69.339869433027744</v>
      </c>
    </row>
    <row r="184" spans="1:6" customFormat="1" ht="12.75" customHeight="1" x14ac:dyDescent="0.2">
      <c r="A184" s="193" t="s">
        <v>411</v>
      </c>
      <c r="B184" s="150" t="s">
        <v>412</v>
      </c>
      <c r="C184" s="44" t="s">
        <v>411</v>
      </c>
      <c r="D184" s="262">
        <v>512.70000000000005</v>
      </c>
      <c r="E184" s="262">
        <v>785.14</v>
      </c>
      <c r="F184" s="194">
        <f t="shared" si="2"/>
        <v>153.13828749756192</v>
      </c>
    </row>
    <row r="185" spans="1:6" customFormat="1" ht="12.75" customHeight="1" x14ac:dyDescent="0.2">
      <c r="A185" s="193" t="s">
        <v>413</v>
      </c>
      <c r="B185" s="150" t="s">
        <v>414</v>
      </c>
      <c r="C185" s="44" t="s">
        <v>413</v>
      </c>
      <c r="D185" s="262">
        <v>7852.85</v>
      </c>
      <c r="E185" s="262">
        <v>7121.98</v>
      </c>
      <c r="F185" s="194">
        <f t="shared" si="2"/>
        <v>90.692933138924076</v>
      </c>
    </row>
    <row r="186" spans="1:6" customFormat="1" ht="12.75" customHeight="1" x14ac:dyDescent="0.2">
      <c r="A186" s="193" t="s">
        <v>415</v>
      </c>
      <c r="B186" s="150" t="s">
        <v>416</v>
      </c>
      <c r="C186" s="44" t="s">
        <v>415</v>
      </c>
      <c r="D186" s="262">
        <v>2659.16</v>
      </c>
      <c r="E186" s="262">
        <v>3441.09</v>
      </c>
      <c r="F186" s="194">
        <f t="shared" si="2"/>
        <v>129.40515049865374</v>
      </c>
    </row>
    <row r="187" spans="1:6" customFormat="1" ht="12.75" customHeight="1" x14ac:dyDescent="0.2">
      <c r="A187" s="193" t="s">
        <v>417</v>
      </c>
      <c r="B187" s="150" t="s">
        <v>418</v>
      </c>
      <c r="C187" s="44" t="s">
        <v>417</v>
      </c>
      <c r="D187" s="262">
        <v>0</v>
      </c>
      <c r="E187" s="262">
        <v>0</v>
      </c>
      <c r="F187" s="194" t="str">
        <f t="shared" si="2"/>
        <v>-</v>
      </c>
    </row>
    <row r="188" spans="1:6" customFormat="1" ht="12.75" customHeight="1" x14ac:dyDescent="0.2">
      <c r="A188" s="193" t="s">
        <v>419</v>
      </c>
      <c r="B188" s="150" t="s">
        <v>420</v>
      </c>
      <c r="C188" s="44" t="s">
        <v>419</v>
      </c>
      <c r="D188" s="263">
        <f>SUM(D189:D195)</f>
        <v>8979.75</v>
      </c>
      <c r="E188" s="263">
        <f>SUM(E189:E195)</f>
        <v>19818.64</v>
      </c>
      <c r="F188" s="194">
        <f t="shared" si="2"/>
        <v>220.70369442356412</v>
      </c>
    </row>
    <row r="189" spans="1:6" customFormat="1" ht="12.75" customHeight="1" x14ac:dyDescent="0.2">
      <c r="A189" s="193" t="s">
        <v>421</v>
      </c>
      <c r="B189" s="195" t="s">
        <v>422</v>
      </c>
      <c r="C189" s="44" t="s">
        <v>421</v>
      </c>
      <c r="D189" s="262">
        <v>292.02999999999997</v>
      </c>
      <c r="E189" s="262">
        <v>86.55</v>
      </c>
      <c r="F189" s="194">
        <f t="shared" si="2"/>
        <v>29.637366024038631</v>
      </c>
    </row>
    <row r="190" spans="1:6" customFormat="1" ht="12.75" customHeight="1" x14ac:dyDescent="0.2">
      <c r="A190" s="193" t="s">
        <v>423</v>
      </c>
      <c r="B190" s="150" t="s">
        <v>424</v>
      </c>
      <c r="C190" s="44" t="s">
        <v>423</v>
      </c>
      <c r="D190" s="262">
        <v>3174.85</v>
      </c>
      <c r="E190" s="262">
        <v>5810.39</v>
      </c>
      <c r="F190" s="194">
        <f t="shared" si="2"/>
        <v>183.01305573491661</v>
      </c>
    </row>
    <row r="191" spans="1:6" customFormat="1" ht="12.75" customHeight="1" x14ac:dyDescent="0.2">
      <c r="A191" s="193" t="s">
        <v>425</v>
      </c>
      <c r="B191" s="150" t="s">
        <v>426</v>
      </c>
      <c r="C191" s="44" t="s">
        <v>425</v>
      </c>
      <c r="D191" s="262">
        <v>0</v>
      </c>
      <c r="E191" s="262">
        <v>1761.74</v>
      </c>
      <c r="F191" s="194" t="str">
        <f t="shared" si="2"/>
        <v>-</v>
      </c>
    </row>
    <row r="192" spans="1:6" customFormat="1" ht="12.75" customHeight="1" x14ac:dyDescent="0.2">
      <c r="A192" s="193" t="s">
        <v>427</v>
      </c>
      <c r="B192" s="150" t="s">
        <v>428</v>
      </c>
      <c r="C192" s="44" t="s">
        <v>427</v>
      </c>
      <c r="D192" s="262">
        <v>176.36</v>
      </c>
      <c r="E192" s="262">
        <v>188.09</v>
      </c>
      <c r="F192" s="194">
        <f t="shared" si="2"/>
        <v>106.65116806532093</v>
      </c>
    </row>
    <row r="193" spans="1:6" customFormat="1" ht="12.75" customHeight="1" x14ac:dyDescent="0.2">
      <c r="A193" s="193" t="s">
        <v>429</v>
      </c>
      <c r="B193" s="150" t="s">
        <v>430</v>
      </c>
      <c r="C193" s="44" t="s">
        <v>429</v>
      </c>
      <c r="D193" s="262">
        <v>4760.45</v>
      </c>
      <c r="E193" s="262">
        <v>6314.63</v>
      </c>
      <c r="F193" s="194">
        <f t="shared" si="2"/>
        <v>132.64775388881304</v>
      </c>
    </row>
    <row r="194" spans="1:6" customFormat="1" ht="12.75" customHeight="1" x14ac:dyDescent="0.2">
      <c r="A194" s="193" t="s">
        <v>431</v>
      </c>
      <c r="B194" s="150" t="s">
        <v>432</v>
      </c>
      <c r="C194" s="44" t="s">
        <v>431</v>
      </c>
      <c r="D194" s="262">
        <v>0</v>
      </c>
      <c r="E194" s="262">
        <v>0</v>
      </c>
      <c r="F194" s="194" t="str">
        <f t="shared" si="2"/>
        <v>-</v>
      </c>
    </row>
    <row r="195" spans="1:6" customFormat="1" ht="12.75" customHeight="1" x14ac:dyDescent="0.2">
      <c r="A195" s="193" t="s">
        <v>433</v>
      </c>
      <c r="B195" s="150" t="s">
        <v>434</v>
      </c>
      <c r="C195" s="44" t="s">
        <v>433</v>
      </c>
      <c r="D195" s="262">
        <v>576.05999999999995</v>
      </c>
      <c r="E195" s="262">
        <v>5657.24</v>
      </c>
      <c r="F195" s="194">
        <f t="shared" si="2"/>
        <v>982.05742457382928</v>
      </c>
    </row>
    <row r="196" spans="1:6" customFormat="1" ht="12.75" customHeight="1" x14ac:dyDescent="0.2">
      <c r="A196" s="193" t="s">
        <v>435</v>
      </c>
      <c r="B196" s="195" t="s">
        <v>436</v>
      </c>
      <c r="C196" s="44" t="s">
        <v>435</v>
      </c>
      <c r="D196" s="263">
        <f>D197+D202+D210</f>
        <v>0</v>
      </c>
      <c r="E196" s="263">
        <f>E197+E202+E210</f>
        <v>0</v>
      </c>
      <c r="F196" s="194" t="str">
        <f t="shared" si="2"/>
        <v>-</v>
      </c>
    </row>
    <row r="197" spans="1:6" customFormat="1" ht="12.75" customHeight="1" x14ac:dyDescent="0.2">
      <c r="A197" s="193" t="s">
        <v>437</v>
      </c>
      <c r="B197" s="150" t="s">
        <v>438</v>
      </c>
      <c r="C197" s="44" t="s">
        <v>437</v>
      </c>
      <c r="D197" s="263">
        <f>SUM(D198:D201)</f>
        <v>0</v>
      </c>
      <c r="E197" s="263">
        <f>SUM(E198:E201)</f>
        <v>0</v>
      </c>
      <c r="F197" s="194" t="str">
        <f t="shared" si="2"/>
        <v>-</v>
      </c>
    </row>
    <row r="198" spans="1:6" customFormat="1" ht="12.75" customHeight="1" x14ac:dyDescent="0.2">
      <c r="A198" s="193" t="s">
        <v>439</v>
      </c>
      <c r="B198" s="150" t="s">
        <v>440</v>
      </c>
      <c r="C198" s="44" t="s">
        <v>439</v>
      </c>
      <c r="D198" s="262">
        <v>0</v>
      </c>
      <c r="E198" s="262">
        <v>0</v>
      </c>
      <c r="F198" s="194" t="str">
        <f t="shared" ref="F198:F261" si="3">IF(D198&lt;&gt;0,IF(E198/D198&gt;=100,"&gt;&gt;100",E198/D198*100),"-")</f>
        <v>-</v>
      </c>
    </row>
    <row r="199" spans="1:6" customFormat="1" ht="12.75" customHeight="1" x14ac:dyDescent="0.2">
      <c r="A199" s="193" t="s">
        <v>441</v>
      </c>
      <c r="B199" s="150" t="s">
        <v>442</v>
      </c>
      <c r="C199" s="44" t="s">
        <v>441</v>
      </c>
      <c r="D199" s="262">
        <v>0</v>
      </c>
      <c r="E199" s="262">
        <v>0</v>
      </c>
      <c r="F199" s="194" t="str">
        <f t="shared" si="3"/>
        <v>-</v>
      </c>
    </row>
    <row r="200" spans="1:6" customFormat="1" ht="12.75" customHeight="1" x14ac:dyDescent="0.2">
      <c r="A200" s="193" t="s">
        <v>443</v>
      </c>
      <c r="B200" s="150" t="s">
        <v>444</v>
      </c>
      <c r="C200" s="44" t="s">
        <v>443</v>
      </c>
      <c r="D200" s="262">
        <v>0</v>
      </c>
      <c r="E200" s="262">
        <v>0</v>
      </c>
      <c r="F200" s="194" t="str">
        <f t="shared" si="3"/>
        <v>-</v>
      </c>
    </row>
    <row r="201" spans="1:6" customFormat="1" ht="12.75" customHeight="1" x14ac:dyDescent="0.2">
      <c r="A201" s="193" t="s">
        <v>445</v>
      </c>
      <c r="B201" s="150" t="s">
        <v>446</v>
      </c>
      <c r="C201" s="44" t="s">
        <v>445</v>
      </c>
      <c r="D201" s="262">
        <v>0</v>
      </c>
      <c r="E201" s="262">
        <v>0</v>
      </c>
      <c r="F201" s="194" t="str">
        <f t="shared" si="3"/>
        <v>-</v>
      </c>
    </row>
    <row r="202" spans="1:6" customFormat="1" ht="12.75" customHeight="1" x14ac:dyDescent="0.2">
      <c r="A202" s="193" t="s">
        <v>447</v>
      </c>
      <c r="B202" s="150" t="s">
        <v>448</v>
      </c>
      <c r="C202" s="44" t="s">
        <v>447</v>
      </c>
      <c r="D202" s="263">
        <f>SUM(D203:D209)</f>
        <v>0</v>
      </c>
      <c r="E202" s="263">
        <f>SUM(E203:E209)</f>
        <v>0</v>
      </c>
      <c r="F202" s="194" t="str">
        <f t="shared" si="3"/>
        <v>-</v>
      </c>
    </row>
    <row r="203" spans="1:6" customFormat="1" ht="24" customHeight="1" x14ac:dyDescent="0.2">
      <c r="A203" s="193" t="s">
        <v>449</v>
      </c>
      <c r="B203" s="150" t="s">
        <v>450</v>
      </c>
      <c r="C203" s="44" t="s">
        <v>449</v>
      </c>
      <c r="D203" s="262">
        <v>0</v>
      </c>
      <c r="E203" s="262">
        <v>0</v>
      </c>
      <c r="F203" s="194" t="str">
        <f t="shared" si="3"/>
        <v>-</v>
      </c>
    </row>
    <row r="204" spans="1:6" customFormat="1" ht="24" customHeight="1" x14ac:dyDescent="0.2">
      <c r="A204" s="193" t="s">
        <v>451</v>
      </c>
      <c r="B204" s="195" t="s">
        <v>452</v>
      </c>
      <c r="C204" s="44" t="s">
        <v>451</v>
      </c>
      <c r="D204" s="262">
        <v>0</v>
      </c>
      <c r="E204" s="262">
        <v>0</v>
      </c>
      <c r="F204" s="194" t="str">
        <f t="shared" si="3"/>
        <v>-</v>
      </c>
    </row>
    <row r="205" spans="1:6" customFormat="1" ht="24" customHeight="1" x14ac:dyDescent="0.2">
      <c r="A205" s="193" t="s">
        <v>453</v>
      </c>
      <c r="B205" s="195" t="s">
        <v>454</v>
      </c>
      <c r="C205" s="44" t="s">
        <v>453</v>
      </c>
      <c r="D205" s="262">
        <v>0</v>
      </c>
      <c r="E205" s="262">
        <v>0</v>
      </c>
      <c r="F205" s="194" t="str">
        <f t="shared" si="3"/>
        <v>-</v>
      </c>
    </row>
    <row r="206" spans="1:6" customFormat="1" ht="12.75" customHeight="1" x14ac:dyDescent="0.2">
      <c r="A206" s="193" t="s">
        <v>455</v>
      </c>
      <c r="B206" s="150" t="s">
        <v>456</v>
      </c>
      <c r="C206" s="44" t="s">
        <v>455</v>
      </c>
      <c r="D206" s="262">
        <v>0</v>
      </c>
      <c r="E206" s="262">
        <v>0</v>
      </c>
      <c r="F206" s="194" t="str">
        <f t="shared" si="3"/>
        <v>-</v>
      </c>
    </row>
    <row r="207" spans="1:6" customFormat="1" ht="12.75" customHeight="1" x14ac:dyDescent="0.2">
      <c r="A207" s="193" t="s">
        <v>457</v>
      </c>
      <c r="B207" s="150" t="s">
        <v>458</v>
      </c>
      <c r="C207" s="44" t="s">
        <v>457</v>
      </c>
      <c r="D207" s="262">
        <v>0</v>
      </c>
      <c r="E207" s="262">
        <v>0</v>
      </c>
      <c r="F207" s="194" t="str">
        <f t="shared" si="3"/>
        <v>-</v>
      </c>
    </row>
    <row r="208" spans="1:6" customFormat="1" ht="24" customHeight="1" x14ac:dyDescent="0.2">
      <c r="A208" s="193" t="s">
        <v>459</v>
      </c>
      <c r="B208" s="150" t="s">
        <v>460</v>
      </c>
      <c r="C208" s="44" t="s">
        <v>459</v>
      </c>
      <c r="D208" s="262">
        <v>0</v>
      </c>
      <c r="E208" s="262">
        <v>0</v>
      </c>
      <c r="F208" s="194" t="str">
        <f t="shared" si="3"/>
        <v>-</v>
      </c>
    </row>
    <row r="209" spans="1:6" customFormat="1" ht="12.75" customHeight="1" x14ac:dyDescent="0.2">
      <c r="A209" s="193" t="s">
        <v>461</v>
      </c>
      <c r="B209" s="150" t="s">
        <v>462</v>
      </c>
      <c r="C209" s="44" t="s">
        <v>461</v>
      </c>
      <c r="D209" s="262">
        <v>0</v>
      </c>
      <c r="E209" s="262">
        <v>0</v>
      </c>
      <c r="F209" s="194" t="str">
        <f t="shared" si="3"/>
        <v>-</v>
      </c>
    </row>
    <row r="210" spans="1:6" customFormat="1" ht="12.75" customHeight="1" x14ac:dyDescent="0.2">
      <c r="A210" s="193" t="s">
        <v>463</v>
      </c>
      <c r="B210" s="150" t="s">
        <v>464</v>
      </c>
      <c r="C210" s="44" t="s">
        <v>463</v>
      </c>
      <c r="D210" s="263">
        <f>SUM(D211:D214)</f>
        <v>0</v>
      </c>
      <c r="E210" s="263">
        <f>SUM(E211:E214)</f>
        <v>0</v>
      </c>
      <c r="F210" s="194" t="str">
        <f t="shared" si="3"/>
        <v>-</v>
      </c>
    </row>
    <row r="211" spans="1:6" customFormat="1" ht="12.75" customHeight="1" x14ac:dyDescent="0.2">
      <c r="A211" s="193" t="s">
        <v>465</v>
      </c>
      <c r="B211" s="195" t="s">
        <v>466</v>
      </c>
      <c r="C211" s="44" t="s">
        <v>465</v>
      </c>
      <c r="D211" s="262">
        <v>0</v>
      </c>
      <c r="E211" s="262">
        <v>0</v>
      </c>
      <c r="F211" s="194" t="str">
        <f t="shared" si="3"/>
        <v>-</v>
      </c>
    </row>
    <row r="212" spans="1:6" customFormat="1" ht="12.75" customHeight="1" x14ac:dyDescent="0.2">
      <c r="A212" s="193" t="s">
        <v>467</v>
      </c>
      <c r="B212" s="150" t="s">
        <v>468</v>
      </c>
      <c r="C212" s="44" t="s">
        <v>467</v>
      </c>
      <c r="D212" s="262">
        <v>0</v>
      </c>
      <c r="E212" s="262">
        <v>0</v>
      </c>
      <c r="F212" s="194" t="str">
        <f t="shared" si="3"/>
        <v>-</v>
      </c>
    </row>
    <row r="213" spans="1:6" customFormat="1" ht="12.75" customHeight="1" x14ac:dyDescent="0.2">
      <c r="A213" s="193" t="s">
        <v>469</v>
      </c>
      <c r="B213" s="150" t="s">
        <v>470</v>
      </c>
      <c r="C213" s="44" t="s">
        <v>469</v>
      </c>
      <c r="D213" s="262">
        <v>0</v>
      </c>
      <c r="E213" s="262">
        <v>0</v>
      </c>
      <c r="F213" s="194" t="str">
        <f t="shared" si="3"/>
        <v>-</v>
      </c>
    </row>
    <row r="214" spans="1:6" customFormat="1" ht="12.75" customHeight="1" x14ac:dyDescent="0.2">
      <c r="A214" s="193" t="s">
        <v>471</v>
      </c>
      <c r="B214" s="150" t="s">
        <v>472</v>
      </c>
      <c r="C214" s="44" t="s">
        <v>471</v>
      </c>
      <c r="D214" s="262">
        <v>0</v>
      </c>
      <c r="E214" s="262">
        <v>0</v>
      </c>
      <c r="F214" s="194" t="str">
        <f t="shared" si="3"/>
        <v>-</v>
      </c>
    </row>
    <row r="215" spans="1:6" customFormat="1" ht="12.75" customHeight="1" x14ac:dyDescent="0.2">
      <c r="A215" s="193" t="s">
        <v>473</v>
      </c>
      <c r="B215" s="150" t="s">
        <v>474</v>
      </c>
      <c r="C215" s="44" t="s">
        <v>473</v>
      </c>
      <c r="D215" s="263">
        <f>D216+D219+D223</f>
        <v>0</v>
      </c>
      <c r="E215" s="263">
        <f>E216+E219+E223</f>
        <v>0</v>
      </c>
      <c r="F215" s="194" t="str">
        <f t="shared" si="3"/>
        <v>-</v>
      </c>
    </row>
    <row r="216" spans="1:6" customFormat="1" ht="12.75" customHeight="1" x14ac:dyDescent="0.2">
      <c r="A216" s="193" t="s">
        <v>475</v>
      </c>
      <c r="B216" s="150" t="s">
        <v>476</v>
      </c>
      <c r="C216" s="44" t="s">
        <v>475</v>
      </c>
      <c r="D216" s="263">
        <f>SUM(D217:D218)</f>
        <v>0</v>
      </c>
      <c r="E216" s="263">
        <f>SUM(E217:E218)</f>
        <v>0</v>
      </c>
      <c r="F216" s="194" t="str">
        <f t="shared" si="3"/>
        <v>-</v>
      </c>
    </row>
    <row r="217" spans="1:6" customFormat="1" ht="12.75" customHeight="1" x14ac:dyDescent="0.2">
      <c r="A217" s="193" t="s">
        <v>477</v>
      </c>
      <c r="B217" s="150" t="s">
        <v>478</v>
      </c>
      <c r="C217" s="44" t="s">
        <v>477</v>
      </c>
      <c r="D217" s="262">
        <v>0</v>
      </c>
      <c r="E217" s="262">
        <v>0</v>
      </c>
      <c r="F217" s="194" t="str">
        <f t="shared" si="3"/>
        <v>-</v>
      </c>
    </row>
    <row r="218" spans="1:6" customFormat="1" ht="12.75" customHeight="1" x14ac:dyDescent="0.2">
      <c r="A218" s="193" t="s">
        <v>479</v>
      </c>
      <c r="B218" s="150" t="s">
        <v>480</v>
      </c>
      <c r="C218" s="44" t="s">
        <v>479</v>
      </c>
      <c r="D218" s="262">
        <v>0</v>
      </c>
      <c r="E218" s="262">
        <v>0</v>
      </c>
      <c r="F218" s="194" t="str">
        <f t="shared" si="3"/>
        <v>-</v>
      </c>
    </row>
    <row r="219" spans="1:6" customFormat="1" ht="24" customHeight="1" x14ac:dyDescent="0.2">
      <c r="A219" s="193" t="s">
        <v>481</v>
      </c>
      <c r="B219" s="150" t="s">
        <v>482</v>
      </c>
      <c r="C219" s="44" t="s">
        <v>481</v>
      </c>
      <c r="D219" s="263">
        <f>SUM(D220:D222)</f>
        <v>0</v>
      </c>
      <c r="E219" s="263">
        <f>SUM(E220:E222)</f>
        <v>0</v>
      </c>
      <c r="F219" s="194" t="str">
        <f t="shared" si="3"/>
        <v>-</v>
      </c>
    </row>
    <row r="220" spans="1:6" customFormat="1" ht="12.75" customHeight="1" x14ac:dyDescent="0.2">
      <c r="A220" s="193" t="s">
        <v>483</v>
      </c>
      <c r="B220" s="150" t="s">
        <v>484</v>
      </c>
      <c r="C220" s="44" t="s">
        <v>483</v>
      </c>
      <c r="D220" s="262">
        <v>0</v>
      </c>
      <c r="E220" s="262">
        <v>0</v>
      </c>
      <c r="F220" s="194" t="str">
        <f t="shared" si="3"/>
        <v>-</v>
      </c>
    </row>
    <row r="221" spans="1:6" customFormat="1" ht="12.75" customHeight="1" x14ac:dyDescent="0.2">
      <c r="A221" s="193" t="s">
        <v>485</v>
      </c>
      <c r="B221" s="150" t="s">
        <v>486</v>
      </c>
      <c r="C221" s="44" t="s">
        <v>485</v>
      </c>
      <c r="D221" s="262">
        <v>0</v>
      </c>
      <c r="E221" s="262">
        <v>0</v>
      </c>
      <c r="F221" s="194" t="str">
        <f t="shared" si="3"/>
        <v>-</v>
      </c>
    </row>
    <row r="222" spans="1:6" customFormat="1" ht="12.75" customHeight="1" x14ac:dyDescent="0.2">
      <c r="A222" s="193" t="s">
        <v>487</v>
      </c>
      <c r="B222" s="150" t="s">
        <v>488</v>
      </c>
      <c r="C222" s="44" t="s">
        <v>487</v>
      </c>
      <c r="D222" s="262">
        <v>0</v>
      </c>
      <c r="E222" s="262">
        <v>0</v>
      </c>
      <c r="F222" s="194" t="str">
        <f t="shared" si="3"/>
        <v>-</v>
      </c>
    </row>
    <row r="223" spans="1:6" customFormat="1" ht="24" customHeight="1" x14ac:dyDescent="0.2">
      <c r="A223" s="193" t="s">
        <v>489</v>
      </c>
      <c r="B223" s="150" t="s">
        <v>490</v>
      </c>
      <c r="C223" s="44" t="s">
        <v>489</v>
      </c>
      <c r="D223" s="262">
        <v>0</v>
      </c>
      <c r="E223" s="262">
        <v>0</v>
      </c>
      <c r="F223" s="194" t="str">
        <f t="shared" si="3"/>
        <v>-</v>
      </c>
    </row>
    <row r="224" spans="1:6" customFormat="1" ht="24" customHeight="1" x14ac:dyDescent="0.2">
      <c r="A224" s="193" t="s">
        <v>491</v>
      </c>
      <c r="B224" s="150" t="s">
        <v>492</v>
      </c>
      <c r="C224" s="44" t="s">
        <v>491</v>
      </c>
      <c r="D224" s="263">
        <f>D225+D228+D231+D236+D240+D244+D247</f>
        <v>0</v>
      </c>
      <c r="E224" s="263">
        <f>E225+E228+E231+E236+E240+E244+E247</f>
        <v>0</v>
      </c>
      <c r="F224" s="194" t="str">
        <f t="shared" si="3"/>
        <v>-</v>
      </c>
    </row>
    <row r="225" spans="1:6" customFormat="1" ht="12.75" customHeight="1" x14ac:dyDescent="0.2">
      <c r="A225" s="193" t="s">
        <v>493</v>
      </c>
      <c r="B225" s="150" t="s">
        <v>494</v>
      </c>
      <c r="C225" s="44" t="s">
        <v>493</v>
      </c>
      <c r="D225" s="263">
        <f>SUM(D226:D227)</f>
        <v>0</v>
      </c>
      <c r="E225" s="263">
        <f>SUM(E226:E227)</f>
        <v>0</v>
      </c>
      <c r="F225" s="194" t="str">
        <f t="shared" si="3"/>
        <v>-</v>
      </c>
    </row>
    <row r="226" spans="1:6" customFormat="1" ht="12.75" customHeight="1" x14ac:dyDescent="0.2">
      <c r="A226" s="193" t="s">
        <v>495</v>
      </c>
      <c r="B226" s="150" t="s">
        <v>496</v>
      </c>
      <c r="C226" s="44" t="s">
        <v>495</v>
      </c>
      <c r="D226" s="262">
        <v>0</v>
      </c>
      <c r="E226" s="262">
        <v>0</v>
      </c>
      <c r="F226" s="194" t="str">
        <f t="shared" si="3"/>
        <v>-</v>
      </c>
    </row>
    <row r="227" spans="1:6" customFormat="1" ht="12.75" customHeight="1" x14ac:dyDescent="0.2">
      <c r="A227" s="193" t="s">
        <v>497</v>
      </c>
      <c r="B227" s="150" t="s">
        <v>498</v>
      </c>
      <c r="C227" s="44" t="s">
        <v>497</v>
      </c>
      <c r="D227" s="262">
        <v>0</v>
      </c>
      <c r="E227" s="262">
        <v>0</v>
      </c>
      <c r="F227" s="194" t="str">
        <f t="shared" si="3"/>
        <v>-</v>
      </c>
    </row>
    <row r="228" spans="1:6" customFormat="1" ht="24" customHeight="1" x14ac:dyDescent="0.2">
      <c r="A228" s="193" t="s">
        <v>499</v>
      </c>
      <c r="B228" s="150" t="s">
        <v>500</v>
      </c>
      <c r="C228" s="44" t="s">
        <v>499</v>
      </c>
      <c r="D228" s="263">
        <f>SUM(D229:D230)</f>
        <v>0</v>
      </c>
      <c r="E228" s="263">
        <f>SUM(E229:E230)</f>
        <v>0</v>
      </c>
      <c r="F228" s="194" t="str">
        <f t="shared" si="3"/>
        <v>-</v>
      </c>
    </row>
    <row r="229" spans="1:6" customFormat="1" ht="12.75" customHeight="1" x14ac:dyDescent="0.2">
      <c r="A229" s="193" t="s">
        <v>501</v>
      </c>
      <c r="B229" s="150" t="s">
        <v>502</v>
      </c>
      <c r="C229" s="44" t="s">
        <v>501</v>
      </c>
      <c r="D229" s="262">
        <v>0</v>
      </c>
      <c r="E229" s="262">
        <v>0</v>
      </c>
      <c r="F229" s="194" t="str">
        <f t="shared" si="3"/>
        <v>-</v>
      </c>
    </row>
    <row r="230" spans="1:6" customFormat="1" ht="24" customHeight="1" x14ac:dyDescent="0.2">
      <c r="A230" s="193" t="s">
        <v>503</v>
      </c>
      <c r="B230" s="150" t="s">
        <v>504</v>
      </c>
      <c r="C230" s="44" t="s">
        <v>503</v>
      </c>
      <c r="D230" s="262">
        <v>0</v>
      </c>
      <c r="E230" s="262">
        <v>0</v>
      </c>
      <c r="F230" s="194" t="str">
        <f t="shared" si="3"/>
        <v>-</v>
      </c>
    </row>
    <row r="231" spans="1:6" customFormat="1" ht="12.75" customHeight="1" x14ac:dyDescent="0.2">
      <c r="A231" s="193" t="s">
        <v>505</v>
      </c>
      <c r="B231" s="196" t="s">
        <v>506</v>
      </c>
      <c r="C231" s="44" t="s">
        <v>505</v>
      </c>
      <c r="D231" s="263">
        <f>SUM(D232:D235)</f>
        <v>0</v>
      </c>
      <c r="E231" s="263">
        <f>SUM(E232:E235)</f>
        <v>0</v>
      </c>
      <c r="F231" s="194" t="str">
        <f t="shared" si="3"/>
        <v>-</v>
      </c>
    </row>
    <row r="232" spans="1:6" customFormat="1" ht="12.75" customHeight="1" x14ac:dyDescent="0.2">
      <c r="A232" s="193" t="s">
        <v>507</v>
      </c>
      <c r="B232" s="150" t="s">
        <v>508</v>
      </c>
      <c r="C232" s="44" t="s">
        <v>507</v>
      </c>
      <c r="D232" s="262">
        <v>0</v>
      </c>
      <c r="E232" s="262">
        <v>0</v>
      </c>
      <c r="F232" s="194" t="str">
        <f t="shared" si="3"/>
        <v>-</v>
      </c>
    </row>
    <row r="233" spans="1:6" customFormat="1" ht="12.75" customHeight="1" x14ac:dyDescent="0.2">
      <c r="A233" s="193" t="s">
        <v>509</v>
      </c>
      <c r="B233" s="150" t="s">
        <v>510</v>
      </c>
      <c r="C233" s="44" t="s">
        <v>509</v>
      </c>
      <c r="D233" s="262">
        <v>0</v>
      </c>
      <c r="E233" s="262">
        <v>0</v>
      </c>
      <c r="F233" s="194" t="str">
        <f t="shared" si="3"/>
        <v>-</v>
      </c>
    </row>
    <row r="234" spans="1:6" customFormat="1" ht="12.75" customHeight="1" x14ac:dyDescent="0.2">
      <c r="A234" s="193" t="s">
        <v>511</v>
      </c>
      <c r="B234" s="150" t="s">
        <v>512</v>
      </c>
      <c r="C234" s="44" t="s">
        <v>511</v>
      </c>
      <c r="D234" s="262">
        <v>0</v>
      </c>
      <c r="E234" s="262">
        <v>0</v>
      </c>
      <c r="F234" s="194" t="str">
        <f t="shared" si="3"/>
        <v>-</v>
      </c>
    </row>
    <row r="235" spans="1:6" customFormat="1" ht="24" customHeight="1" x14ac:dyDescent="0.2">
      <c r="A235" s="193" t="s">
        <v>513</v>
      </c>
      <c r="B235" s="150" t="s">
        <v>514</v>
      </c>
      <c r="C235" s="44" t="s">
        <v>513</v>
      </c>
      <c r="D235" s="262">
        <v>0</v>
      </c>
      <c r="E235" s="262">
        <v>0</v>
      </c>
      <c r="F235" s="194" t="str">
        <f t="shared" si="3"/>
        <v>-</v>
      </c>
    </row>
    <row r="236" spans="1:6" customFormat="1" ht="12.75" customHeight="1" x14ac:dyDescent="0.2">
      <c r="A236" s="193" t="s">
        <v>515</v>
      </c>
      <c r="B236" s="196" t="s">
        <v>516</v>
      </c>
      <c r="C236" s="44" t="s">
        <v>515</v>
      </c>
      <c r="D236" s="263">
        <f>SUM(D237:D239)</f>
        <v>0</v>
      </c>
      <c r="E236" s="263">
        <f>SUM(E237:E239)</f>
        <v>0</v>
      </c>
      <c r="F236" s="194" t="str">
        <f t="shared" si="3"/>
        <v>-</v>
      </c>
    </row>
    <row r="237" spans="1:6" customFormat="1" ht="12.75" customHeight="1" x14ac:dyDescent="0.2">
      <c r="A237" s="193" t="s">
        <v>517</v>
      </c>
      <c r="B237" s="150" t="s">
        <v>518</v>
      </c>
      <c r="C237" s="44" t="s">
        <v>517</v>
      </c>
      <c r="D237" s="262">
        <v>0</v>
      </c>
      <c r="E237" s="262">
        <v>0</v>
      </c>
      <c r="F237" s="194" t="str">
        <f t="shared" si="3"/>
        <v>-</v>
      </c>
    </row>
    <row r="238" spans="1:6" customFormat="1" ht="12.75" customHeight="1" x14ac:dyDescent="0.2">
      <c r="A238" s="193" t="s">
        <v>519</v>
      </c>
      <c r="B238" s="150" t="s">
        <v>520</v>
      </c>
      <c r="C238" s="44" t="s">
        <v>519</v>
      </c>
      <c r="D238" s="262">
        <v>0</v>
      </c>
      <c r="E238" s="262">
        <v>0</v>
      </c>
      <c r="F238" s="194" t="str">
        <f t="shared" si="3"/>
        <v>-</v>
      </c>
    </row>
    <row r="239" spans="1:6" customFormat="1" ht="12.75" customHeight="1" x14ac:dyDescent="0.2">
      <c r="A239" s="193" t="s">
        <v>521</v>
      </c>
      <c r="B239" s="150" t="s">
        <v>522</v>
      </c>
      <c r="C239" s="44" t="s">
        <v>521</v>
      </c>
      <c r="D239" s="262">
        <v>0</v>
      </c>
      <c r="E239" s="262">
        <v>0</v>
      </c>
      <c r="F239" s="194" t="str">
        <f t="shared" si="3"/>
        <v>-</v>
      </c>
    </row>
    <row r="240" spans="1:6" customFormat="1" ht="24" customHeight="1" x14ac:dyDescent="0.2">
      <c r="A240" s="193" t="s">
        <v>523</v>
      </c>
      <c r="B240" s="150" t="s">
        <v>524</v>
      </c>
      <c r="C240" s="44" t="s">
        <v>523</v>
      </c>
      <c r="D240" s="263">
        <f>SUM(D241:D243)</f>
        <v>0</v>
      </c>
      <c r="E240" s="263">
        <f>SUM(E241:E243)</f>
        <v>0</v>
      </c>
      <c r="F240" s="194" t="str">
        <f t="shared" si="3"/>
        <v>-</v>
      </c>
    </row>
    <row r="241" spans="1:6" customFormat="1" ht="24" customHeight="1" x14ac:dyDescent="0.2">
      <c r="A241" s="193" t="s">
        <v>525</v>
      </c>
      <c r="B241" s="150" t="s">
        <v>526</v>
      </c>
      <c r="C241" s="44" t="s">
        <v>525</v>
      </c>
      <c r="D241" s="262">
        <v>0</v>
      </c>
      <c r="E241" s="262">
        <v>0</v>
      </c>
      <c r="F241" s="194" t="str">
        <f t="shared" si="3"/>
        <v>-</v>
      </c>
    </row>
    <row r="242" spans="1:6" customFormat="1" ht="24" customHeight="1" x14ac:dyDescent="0.2">
      <c r="A242" s="193" t="s">
        <v>527</v>
      </c>
      <c r="B242" s="150" t="s">
        <v>528</v>
      </c>
      <c r="C242" s="44" t="s">
        <v>527</v>
      </c>
      <c r="D242" s="262">
        <v>0</v>
      </c>
      <c r="E242" s="262">
        <v>0</v>
      </c>
      <c r="F242" s="194" t="str">
        <f t="shared" si="3"/>
        <v>-</v>
      </c>
    </row>
    <row r="243" spans="1:6" customFormat="1" ht="24" customHeight="1" x14ac:dyDescent="0.2">
      <c r="A243" s="193" t="s">
        <v>529</v>
      </c>
      <c r="B243" s="150" t="s">
        <v>530</v>
      </c>
      <c r="C243" s="44" t="s">
        <v>529</v>
      </c>
      <c r="D243" s="262">
        <v>0</v>
      </c>
      <c r="E243" s="262">
        <v>0</v>
      </c>
      <c r="F243" s="194" t="str">
        <f t="shared" si="3"/>
        <v>-</v>
      </c>
    </row>
    <row r="244" spans="1:6" customFormat="1" ht="12.75" customHeight="1" x14ac:dyDescent="0.2">
      <c r="A244" s="193" t="s">
        <v>531</v>
      </c>
      <c r="B244" s="150" t="s">
        <v>532</v>
      </c>
      <c r="C244" s="44" t="s">
        <v>531</v>
      </c>
      <c r="D244" s="263">
        <f>SUM(D245:D246)</f>
        <v>0</v>
      </c>
      <c r="E244" s="263">
        <f>SUM(E245:E246)</f>
        <v>0</v>
      </c>
      <c r="F244" s="194" t="str">
        <f t="shared" si="3"/>
        <v>-</v>
      </c>
    </row>
    <row r="245" spans="1:6" customFormat="1" ht="12.75" customHeight="1" x14ac:dyDescent="0.2">
      <c r="A245" s="193" t="s">
        <v>533</v>
      </c>
      <c r="B245" s="150" t="s">
        <v>534</v>
      </c>
      <c r="C245" s="44" t="s">
        <v>533</v>
      </c>
      <c r="D245" s="262">
        <v>0</v>
      </c>
      <c r="E245" s="262">
        <v>0</v>
      </c>
      <c r="F245" s="194" t="str">
        <f t="shared" si="3"/>
        <v>-</v>
      </c>
    </row>
    <row r="246" spans="1:6" customFormat="1" ht="12.75" customHeight="1" x14ac:dyDescent="0.2">
      <c r="A246" s="193" t="s">
        <v>535</v>
      </c>
      <c r="B246" s="150" t="s">
        <v>536</v>
      </c>
      <c r="C246" s="44" t="s">
        <v>535</v>
      </c>
      <c r="D246" s="262">
        <v>0</v>
      </c>
      <c r="E246" s="262">
        <v>0</v>
      </c>
      <c r="F246" s="194" t="str">
        <f t="shared" si="3"/>
        <v>-</v>
      </c>
    </row>
    <row r="247" spans="1:6" customFormat="1" ht="24" customHeight="1" x14ac:dyDescent="0.2">
      <c r="A247" s="193" t="s">
        <v>537</v>
      </c>
      <c r="B247" s="150" t="s">
        <v>538</v>
      </c>
      <c r="C247" s="44" t="s">
        <v>537</v>
      </c>
      <c r="D247" s="263">
        <f>SUM(D248:D251)</f>
        <v>0</v>
      </c>
      <c r="E247" s="263">
        <f>SUM(E248:E251)</f>
        <v>0</v>
      </c>
      <c r="F247" s="194" t="str">
        <f t="shared" si="3"/>
        <v>-</v>
      </c>
    </row>
    <row r="248" spans="1:6" customFormat="1" ht="12.75" customHeight="1" x14ac:dyDescent="0.2">
      <c r="A248" s="193" t="s">
        <v>539</v>
      </c>
      <c r="B248" s="150" t="s">
        <v>203</v>
      </c>
      <c r="C248" s="44" t="s">
        <v>539</v>
      </c>
      <c r="D248" s="262">
        <v>0</v>
      </c>
      <c r="E248" s="262">
        <v>0</v>
      </c>
      <c r="F248" s="194" t="str">
        <f t="shared" si="3"/>
        <v>-</v>
      </c>
    </row>
    <row r="249" spans="1:6" customFormat="1" ht="12.75" customHeight="1" x14ac:dyDescent="0.2">
      <c r="A249" s="193" t="s">
        <v>540</v>
      </c>
      <c r="B249" s="150" t="s">
        <v>205</v>
      </c>
      <c r="C249" s="44" t="s">
        <v>540</v>
      </c>
      <c r="D249" s="262">
        <v>0</v>
      </c>
      <c r="E249" s="262">
        <v>0</v>
      </c>
      <c r="F249" s="194" t="str">
        <f t="shared" si="3"/>
        <v>-</v>
      </c>
    </row>
    <row r="250" spans="1:6" customFormat="1" ht="24" customHeight="1" x14ac:dyDescent="0.2">
      <c r="A250" s="193" t="s">
        <v>541</v>
      </c>
      <c r="B250" s="150" t="s">
        <v>207</v>
      </c>
      <c r="C250" s="44" t="s">
        <v>541</v>
      </c>
      <c r="D250" s="262">
        <v>0</v>
      </c>
      <c r="E250" s="262">
        <v>0</v>
      </c>
      <c r="F250" s="194" t="str">
        <f t="shared" si="3"/>
        <v>-</v>
      </c>
    </row>
    <row r="251" spans="1:6" customFormat="1" ht="24" customHeight="1" x14ac:dyDescent="0.2">
      <c r="A251" s="193" t="s">
        <v>542</v>
      </c>
      <c r="B251" s="150" t="s">
        <v>209</v>
      </c>
      <c r="C251" s="44" t="s">
        <v>542</v>
      </c>
      <c r="D251" s="262">
        <v>0</v>
      </c>
      <c r="E251" s="262">
        <v>0</v>
      </c>
      <c r="F251" s="194" t="str">
        <f t="shared" si="3"/>
        <v>-</v>
      </c>
    </row>
    <row r="252" spans="1:6" customFormat="1" ht="24" customHeight="1" x14ac:dyDescent="0.2">
      <c r="A252" s="193" t="s">
        <v>543</v>
      </c>
      <c r="B252" s="150" t="s">
        <v>544</v>
      </c>
      <c r="C252" s="44" t="s">
        <v>543</v>
      </c>
      <c r="D252" s="263">
        <f>D253+D259</f>
        <v>14911.57</v>
      </c>
      <c r="E252" s="263">
        <f>E253+E259</f>
        <v>20061.97</v>
      </c>
      <c r="F252" s="194">
        <f t="shared" si="3"/>
        <v>134.53962258836597</v>
      </c>
    </row>
    <row r="253" spans="1:6" customFormat="1" ht="24" customHeight="1" x14ac:dyDescent="0.2">
      <c r="A253" s="193" t="s">
        <v>545</v>
      </c>
      <c r="B253" s="150" t="s">
        <v>546</v>
      </c>
      <c r="C253" s="44" t="s">
        <v>545</v>
      </c>
      <c r="D253" s="263">
        <f>SUM(D254:D258)</f>
        <v>0</v>
      </c>
      <c r="E253" s="263">
        <f>SUM(E254:E258)</f>
        <v>0</v>
      </c>
      <c r="F253" s="194" t="str">
        <f t="shared" si="3"/>
        <v>-</v>
      </c>
    </row>
    <row r="254" spans="1:6" customFormat="1" ht="24" customHeight="1" x14ac:dyDescent="0.2">
      <c r="A254" s="193" t="s">
        <v>547</v>
      </c>
      <c r="B254" s="150" t="s">
        <v>548</v>
      </c>
      <c r="C254" s="44" t="s">
        <v>547</v>
      </c>
      <c r="D254" s="262">
        <v>0</v>
      </c>
      <c r="E254" s="262">
        <v>0</v>
      </c>
      <c r="F254" s="194" t="str">
        <f t="shared" si="3"/>
        <v>-</v>
      </c>
    </row>
    <row r="255" spans="1:6" customFormat="1" ht="24" customHeight="1" x14ac:dyDescent="0.2">
      <c r="A255" s="193" t="s">
        <v>549</v>
      </c>
      <c r="B255" s="150" t="s">
        <v>550</v>
      </c>
      <c r="C255" s="44" t="s">
        <v>549</v>
      </c>
      <c r="D255" s="262">
        <v>0</v>
      </c>
      <c r="E255" s="262">
        <v>0</v>
      </c>
      <c r="F255" s="194" t="str">
        <f t="shared" si="3"/>
        <v>-</v>
      </c>
    </row>
    <row r="256" spans="1:6" customFormat="1" ht="24" customHeight="1" x14ac:dyDescent="0.2">
      <c r="A256" s="193" t="s">
        <v>551</v>
      </c>
      <c r="B256" s="150" t="s">
        <v>552</v>
      </c>
      <c r="C256" s="44" t="s">
        <v>551</v>
      </c>
      <c r="D256" s="262">
        <v>0</v>
      </c>
      <c r="E256" s="262">
        <v>0</v>
      </c>
      <c r="F256" s="194" t="str">
        <f t="shared" si="3"/>
        <v>-</v>
      </c>
    </row>
    <row r="257" spans="1:6" customFormat="1" ht="24" customHeight="1" x14ac:dyDescent="0.2">
      <c r="A257" s="193" t="s">
        <v>553</v>
      </c>
      <c r="B257" s="150" t="s">
        <v>554</v>
      </c>
      <c r="C257" s="44" t="s">
        <v>553</v>
      </c>
      <c r="D257" s="262">
        <v>0</v>
      </c>
      <c r="E257" s="262">
        <v>0</v>
      </c>
      <c r="F257" s="194" t="str">
        <f t="shared" si="3"/>
        <v>-</v>
      </c>
    </row>
    <row r="258" spans="1:6" customFormat="1" ht="12.75" customHeight="1" x14ac:dyDescent="0.2">
      <c r="A258" s="193" t="s">
        <v>555</v>
      </c>
      <c r="B258" s="150" t="s">
        <v>556</v>
      </c>
      <c r="C258" s="44" t="s">
        <v>555</v>
      </c>
      <c r="D258" s="262">
        <v>0</v>
      </c>
      <c r="E258" s="262">
        <v>0</v>
      </c>
      <c r="F258" s="194" t="str">
        <f t="shared" si="3"/>
        <v>-</v>
      </c>
    </row>
    <row r="259" spans="1:6" customFormat="1" ht="12.75" customHeight="1" x14ac:dyDescent="0.2">
      <c r="A259" s="193" t="s">
        <v>557</v>
      </c>
      <c r="B259" s="195" t="s">
        <v>558</v>
      </c>
      <c r="C259" s="44" t="s">
        <v>557</v>
      </c>
      <c r="D259" s="263">
        <f>SUM(D260:D262)</f>
        <v>14911.57</v>
      </c>
      <c r="E259" s="263">
        <f>SUM(E260:E262)</f>
        <v>20061.97</v>
      </c>
      <c r="F259" s="194">
        <f t="shared" si="3"/>
        <v>134.53962258836597</v>
      </c>
    </row>
    <row r="260" spans="1:6" customFormat="1" ht="12.75" customHeight="1" x14ac:dyDescent="0.2">
      <c r="A260" s="193" t="s">
        <v>559</v>
      </c>
      <c r="B260" s="150" t="s">
        <v>560</v>
      </c>
      <c r="C260" s="44" t="s">
        <v>559</v>
      </c>
      <c r="D260" s="262">
        <v>0</v>
      </c>
      <c r="E260" s="262">
        <v>0</v>
      </c>
      <c r="F260" s="194" t="str">
        <f t="shared" si="3"/>
        <v>-</v>
      </c>
    </row>
    <row r="261" spans="1:6" customFormat="1" ht="12.75" customHeight="1" x14ac:dyDescent="0.2">
      <c r="A261" s="193" t="s">
        <v>561</v>
      </c>
      <c r="B261" s="150" t="s">
        <v>562</v>
      </c>
      <c r="C261" s="44" t="s">
        <v>561</v>
      </c>
      <c r="D261" s="262">
        <v>14911.57</v>
      </c>
      <c r="E261" s="262">
        <v>20061.97</v>
      </c>
      <c r="F261" s="194">
        <f t="shared" si="3"/>
        <v>134.53962258836597</v>
      </c>
    </row>
    <row r="262" spans="1:6" customFormat="1" ht="12.75" customHeight="1" x14ac:dyDescent="0.2">
      <c r="A262" s="193" t="s">
        <v>563</v>
      </c>
      <c r="B262" s="150" t="s">
        <v>564</v>
      </c>
      <c r="C262" s="44" t="s">
        <v>563</v>
      </c>
      <c r="D262" s="262">
        <v>0</v>
      </c>
      <c r="E262" s="262">
        <v>0</v>
      </c>
      <c r="F262" s="194" t="str">
        <f t="shared" ref="F262:F296" si="4">IF(D262&lt;&gt;0,IF(E262/D262&gt;=100,"&gt;&gt;100",E262/D262*100),"-")</f>
        <v>-</v>
      </c>
    </row>
    <row r="263" spans="1:6" customFormat="1" ht="12.75" customHeight="1" x14ac:dyDescent="0.2">
      <c r="A263" s="193" t="s">
        <v>565</v>
      </c>
      <c r="B263" s="150" t="s">
        <v>566</v>
      </c>
      <c r="C263" s="44" t="s">
        <v>565</v>
      </c>
      <c r="D263" s="263">
        <f>D264+D268+D273+D279</f>
        <v>1444.39</v>
      </c>
      <c r="E263" s="263">
        <f>E264+E268+E273+E279</f>
        <v>1045</v>
      </c>
      <c r="F263" s="194">
        <f t="shared" si="4"/>
        <v>72.348880842431754</v>
      </c>
    </row>
    <row r="264" spans="1:6" customFormat="1" ht="12.75" customHeight="1" x14ac:dyDescent="0.2">
      <c r="A264" s="193" t="s">
        <v>567</v>
      </c>
      <c r="B264" s="150" t="s">
        <v>568</v>
      </c>
      <c r="C264" s="44" t="s">
        <v>567</v>
      </c>
      <c r="D264" s="263">
        <f>SUM(D265:D267)</f>
        <v>1444.39</v>
      </c>
      <c r="E264" s="263">
        <f>SUM(E265:E267)</f>
        <v>1045</v>
      </c>
      <c r="F264" s="194">
        <f t="shared" si="4"/>
        <v>72.348880842431754</v>
      </c>
    </row>
    <row r="265" spans="1:6" customFormat="1" ht="12.75" customHeight="1" x14ac:dyDescent="0.2">
      <c r="A265" s="193" t="s">
        <v>569</v>
      </c>
      <c r="B265" s="150" t="s">
        <v>570</v>
      </c>
      <c r="C265" s="44" t="s">
        <v>569</v>
      </c>
      <c r="D265" s="262">
        <v>0</v>
      </c>
      <c r="E265" s="262">
        <v>0</v>
      </c>
      <c r="F265" s="194" t="str">
        <f t="shared" si="4"/>
        <v>-</v>
      </c>
    </row>
    <row r="266" spans="1:6" customFormat="1" ht="12.75" customHeight="1" x14ac:dyDescent="0.2">
      <c r="A266" s="193" t="s">
        <v>571</v>
      </c>
      <c r="B266" s="150" t="s">
        <v>572</v>
      </c>
      <c r="C266" s="44" t="s">
        <v>571</v>
      </c>
      <c r="D266" s="262">
        <v>1444.39</v>
      </c>
      <c r="E266" s="262">
        <v>1045</v>
      </c>
      <c r="F266" s="194">
        <f t="shared" si="4"/>
        <v>72.348880842431754</v>
      </c>
    </row>
    <row r="267" spans="1:6" customFormat="1" ht="12.75" customHeight="1" x14ac:dyDescent="0.2">
      <c r="A267" s="193" t="s">
        <v>573</v>
      </c>
      <c r="B267" s="150" t="s">
        <v>574</v>
      </c>
      <c r="C267" s="44" t="s">
        <v>573</v>
      </c>
      <c r="D267" s="262">
        <v>0</v>
      </c>
      <c r="E267" s="262">
        <v>0</v>
      </c>
      <c r="F267" s="194" t="str">
        <f t="shared" si="4"/>
        <v>-</v>
      </c>
    </row>
    <row r="268" spans="1:6" customFormat="1" ht="12.75" customHeight="1" x14ac:dyDescent="0.2">
      <c r="A268" s="193" t="s">
        <v>575</v>
      </c>
      <c r="B268" s="196" t="s">
        <v>576</v>
      </c>
      <c r="C268" s="44" t="s">
        <v>575</v>
      </c>
      <c r="D268" s="263">
        <f>SUM(D269:D272)</f>
        <v>0</v>
      </c>
      <c r="E268" s="263">
        <f>SUM(E269:E272)</f>
        <v>0</v>
      </c>
      <c r="F268" s="194" t="str">
        <f t="shared" si="4"/>
        <v>-</v>
      </c>
    </row>
    <row r="269" spans="1:6" customFormat="1" ht="12.75" customHeight="1" x14ac:dyDescent="0.2">
      <c r="A269" s="193" t="s">
        <v>577</v>
      </c>
      <c r="B269" s="150" t="s">
        <v>578</v>
      </c>
      <c r="C269" s="44" t="s">
        <v>577</v>
      </c>
      <c r="D269" s="262">
        <v>0</v>
      </c>
      <c r="E269" s="262">
        <v>0</v>
      </c>
      <c r="F269" s="194" t="str">
        <f t="shared" si="4"/>
        <v>-</v>
      </c>
    </row>
    <row r="270" spans="1:6" customFormat="1" ht="12.75" customHeight="1" x14ac:dyDescent="0.2">
      <c r="A270" s="193" t="s">
        <v>579</v>
      </c>
      <c r="B270" s="150" t="s">
        <v>580</v>
      </c>
      <c r="C270" s="44" t="s">
        <v>579</v>
      </c>
      <c r="D270" s="262">
        <v>0</v>
      </c>
      <c r="E270" s="262">
        <v>0</v>
      </c>
      <c r="F270" s="194" t="str">
        <f t="shared" si="4"/>
        <v>-</v>
      </c>
    </row>
    <row r="271" spans="1:6" customFormat="1" ht="12.75" customHeight="1" x14ac:dyDescent="0.2">
      <c r="A271" s="193" t="s">
        <v>581</v>
      </c>
      <c r="B271" s="150" t="s">
        <v>582</v>
      </c>
      <c r="C271" s="44" t="s">
        <v>581</v>
      </c>
      <c r="D271" s="262">
        <v>0</v>
      </c>
      <c r="E271" s="262">
        <v>0</v>
      </c>
      <c r="F271" s="194" t="str">
        <f t="shared" si="4"/>
        <v>-</v>
      </c>
    </row>
    <row r="272" spans="1:6" customFormat="1" ht="24" customHeight="1" x14ac:dyDescent="0.2">
      <c r="A272" s="193" t="s">
        <v>583</v>
      </c>
      <c r="B272" s="150" t="s">
        <v>584</v>
      </c>
      <c r="C272" s="44" t="s">
        <v>583</v>
      </c>
      <c r="D272" s="262">
        <v>0</v>
      </c>
      <c r="E272" s="262">
        <v>0</v>
      </c>
      <c r="F272" s="194" t="str">
        <f t="shared" si="4"/>
        <v>-</v>
      </c>
    </row>
    <row r="273" spans="1:6" customFormat="1" ht="12.75" customHeight="1" x14ac:dyDescent="0.2">
      <c r="A273" s="193" t="s">
        <v>585</v>
      </c>
      <c r="B273" s="150" t="s">
        <v>586</v>
      </c>
      <c r="C273" s="44" t="s">
        <v>585</v>
      </c>
      <c r="D273" s="263">
        <f>SUM(D274:D278)</f>
        <v>0</v>
      </c>
      <c r="E273" s="263">
        <f>SUM(E274:E278)</f>
        <v>0</v>
      </c>
      <c r="F273" s="194" t="str">
        <f t="shared" si="4"/>
        <v>-</v>
      </c>
    </row>
    <row r="274" spans="1:6" customFormat="1" ht="12.75" customHeight="1" x14ac:dyDescent="0.2">
      <c r="A274" s="193" t="s">
        <v>587</v>
      </c>
      <c r="B274" s="150" t="s">
        <v>588</v>
      </c>
      <c r="C274" s="44" t="s">
        <v>587</v>
      </c>
      <c r="D274" s="262">
        <v>0</v>
      </c>
      <c r="E274" s="262">
        <v>0</v>
      </c>
      <c r="F274" s="194" t="str">
        <f t="shared" si="4"/>
        <v>-</v>
      </c>
    </row>
    <row r="275" spans="1:6" customFormat="1" ht="12.75" customHeight="1" x14ac:dyDescent="0.2">
      <c r="A275" s="193" t="s">
        <v>589</v>
      </c>
      <c r="B275" s="150" t="s">
        <v>590</v>
      </c>
      <c r="C275" s="44" t="s">
        <v>589</v>
      </c>
      <c r="D275" s="262">
        <v>0</v>
      </c>
      <c r="E275" s="262">
        <v>0</v>
      </c>
      <c r="F275" s="194" t="str">
        <f t="shared" si="4"/>
        <v>-</v>
      </c>
    </row>
    <row r="276" spans="1:6" customFormat="1" ht="12.75" customHeight="1" x14ac:dyDescent="0.2">
      <c r="A276" s="193" t="s">
        <v>591</v>
      </c>
      <c r="B276" s="150" t="s">
        <v>592</v>
      </c>
      <c r="C276" s="44" t="s">
        <v>591</v>
      </c>
      <c r="D276" s="262">
        <v>0</v>
      </c>
      <c r="E276" s="262">
        <v>0</v>
      </c>
      <c r="F276" s="194" t="str">
        <f t="shared" si="4"/>
        <v>-</v>
      </c>
    </row>
    <row r="277" spans="1:6" customFormat="1" ht="12.75" customHeight="1" x14ac:dyDescent="0.2">
      <c r="A277" s="193" t="s">
        <v>593</v>
      </c>
      <c r="B277" s="150" t="s">
        <v>594</v>
      </c>
      <c r="C277" s="44" t="s">
        <v>593</v>
      </c>
      <c r="D277" s="262">
        <v>0</v>
      </c>
      <c r="E277" s="262">
        <v>0</v>
      </c>
      <c r="F277" s="194" t="str">
        <f t="shared" si="4"/>
        <v>-</v>
      </c>
    </row>
    <row r="278" spans="1:6" customFormat="1" ht="12.75" customHeight="1" x14ac:dyDescent="0.2">
      <c r="A278" s="193" t="s">
        <v>595</v>
      </c>
      <c r="B278" s="150" t="s">
        <v>345</v>
      </c>
      <c r="C278" s="44" t="s">
        <v>595</v>
      </c>
      <c r="D278" s="262">
        <v>0</v>
      </c>
      <c r="E278" s="262">
        <v>0</v>
      </c>
      <c r="F278" s="194" t="str">
        <f t="shared" si="4"/>
        <v>-</v>
      </c>
    </row>
    <row r="279" spans="1:6" customFormat="1" ht="12.75" customHeight="1" x14ac:dyDescent="0.2">
      <c r="A279" s="193" t="s">
        <v>596</v>
      </c>
      <c r="B279" s="196" t="s">
        <v>597</v>
      </c>
      <c r="C279" s="44" t="s">
        <v>596</v>
      </c>
      <c r="D279" s="263">
        <f>SUM(D280:D284)</f>
        <v>0</v>
      </c>
      <c r="E279" s="263">
        <f>SUM(E280:E284)</f>
        <v>0</v>
      </c>
      <c r="F279" s="194" t="str">
        <f t="shared" si="4"/>
        <v>-</v>
      </c>
    </row>
    <row r="280" spans="1:6" customFormat="1" ht="24" customHeight="1" x14ac:dyDescent="0.2">
      <c r="A280" s="193" t="s">
        <v>598</v>
      </c>
      <c r="B280" s="150" t="s">
        <v>599</v>
      </c>
      <c r="C280" s="44" t="s">
        <v>598</v>
      </c>
      <c r="D280" s="262">
        <v>0</v>
      </c>
      <c r="E280" s="262">
        <v>0</v>
      </c>
      <c r="F280" s="194" t="str">
        <f t="shared" si="4"/>
        <v>-</v>
      </c>
    </row>
    <row r="281" spans="1:6" customFormat="1" ht="24" customHeight="1" x14ac:dyDescent="0.2">
      <c r="A281" s="193" t="s">
        <v>600</v>
      </c>
      <c r="B281" s="150" t="s">
        <v>601</v>
      </c>
      <c r="C281" s="44" t="s">
        <v>600</v>
      </c>
      <c r="D281" s="262">
        <v>0</v>
      </c>
      <c r="E281" s="262">
        <v>0</v>
      </c>
      <c r="F281" s="194" t="str">
        <f t="shared" si="4"/>
        <v>-</v>
      </c>
    </row>
    <row r="282" spans="1:6" customFormat="1" ht="12.75" customHeight="1" x14ac:dyDescent="0.2">
      <c r="A282" s="193" t="s">
        <v>602</v>
      </c>
      <c r="B282" s="150" t="s">
        <v>603</v>
      </c>
      <c r="C282" s="44" t="s">
        <v>602</v>
      </c>
      <c r="D282" s="262">
        <v>0</v>
      </c>
      <c r="E282" s="262">
        <v>0</v>
      </c>
      <c r="F282" s="194" t="str">
        <f t="shared" si="4"/>
        <v>-</v>
      </c>
    </row>
    <row r="283" spans="1:6" customFormat="1" ht="12.75" customHeight="1" x14ac:dyDescent="0.2">
      <c r="A283" s="193" t="s">
        <v>604</v>
      </c>
      <c r="B283" s="150" t="s">
        <v>605</v>
      </c>
      <c r="C283" s="44" t="s">
        <v>604</v>
      </c>
      <c r="D283" s="262">
        <v>0</v>
      </c>
      <c r="E283" s="262">
        <v>0</v>
      </c>
      <c r="F283" s="194" t="str">
        <f t="shared" si="4"/>
        <v>-</v>
      </c>
    </row>
    <row r="284" spans="1:6" customFormat="1" ht="24" customHeight="1" x14ac:dyDescent="0.2">
      <c r="A284" s="193" t="s">
        <v>606</v>
      </c>
      <c r="B284" s="150" t="s">
        <v>607</v>
      </c>
      <c r="C284" s="44" t="s">
        <v>606</v>
      </c>
      <c r="D284" s="262">
        <v>0</v>
      </c>
      <c r="E284" s="262">
        <v>0</v>
      </c>
      <c r="F284" s="194" t="str">
        <f t="shared" si="4"/>
        <v>-</v>
      </c>
    </row>
    <row r="285" spans="1:6" customFormat="1" ht="12.75" customHeight="1" x14ac:dyDescent="0.2">
      <c r="A285" s="193"/>
      <c r="B285" s="150" t="s">
        <v>608</v>
      </c>
      <c r="C285" s="44" t="s">
        <v>609</v>
      </c>
      <c r="D285" s="262">
        <v>0</v>
      </c>
      <c r="E285" s="262">
        <v>0</v>
      </c>
      <c r="F285" s="194" t="str">
        <f t="shared" si="4"/>
        <v>-</v>
      </c>
    </row>
    <row r="286" spans="1:6" customFormat="1" ht="12.75" customHeight="1" x14ac:dyDescent="0.2">
      <c r="A286" s="193"/>
      <c r="B286" s="150" t="s">
        <v>610</v>
      </c>
      <c r="C286" s="44" t="s">
        <v>611</v>
      </c>
      <c r="D286" s="262">
        <v>0</v>
      </c>
      <c r="E286" s="262">
        <v>0</v>
      </c>
      <c r="F286" s="194" t="str">
        <f t="shared" si="4"/>
        <v>-</v>
      </c>
    </row>
    <row r="287" spans="1:6" customFormat="1" ht="12.75" customHeight="1" x14ac:dyDescent="0.2">
      <c r="A287" s="193"/>
      <c r="B287" s="150" t="s">
        <v>612</v>
      </c>
      <c r="C287" s="44" t="s">
        <v>613</v>
      </c>
      <c r="D287" s="263">
        <f>IF(D286&gt;=D285,D286-D285,0)</f>
        <v>0</v>
      </c>
      <c r="E287" s="263">
        <f>IF(E286&gt;=E285,E286-E285,0)</f>
        <v>0</v>
      </c>
      <c r="F287" s="194" t="str">
        <f t="shared" si="4"/>
        <v>-</v>
      </c>
    </row>
    <row r="288" spans="1:6" customFormat="1" ht="12.75" customHeight="1" x14ac:dyDescent="0.2">
      <c r="A288" s="193"/>
      <c r="B288" s="150" t="s">
        <v>614</v>
      </c>
      <c r="C288" s="44" t="s">
        <v>615</v>
      </c>
      <c r="D288" s="263">
        <f>IF(D285&gt;=D286,D285-D286,0)</f>
        <v>0</v>
      </c>
      <c r="E288" s="263">
        <f>IF(E285&gt;=E286,E285-E286,0)</f>
        <v>0</v>
      </c>
      <c r="F288" s="194" t="str">
        <f t="shared" si="4"/>
        <v>-</v>
      </c>
    </row>
    <row r="289" spans="1:6" customFormat="1" ht="12.75" customHeight="1" x14ac:dyDescent="0.2">
      <c r="A289" s="193"/>
      <c r="B289" s="150" t="s">
        <v>616</v>
      </c>
      <c r="C289" s="44" t="s">
        <v>617</v>
      </c>
      <c r="D289" s="263">
        <f>D151-D287+D288</f>
        <v>1962811.89</v>
      </c>
      <c r="E289" s="263">
        <f>E151-E287+E288</f>
        <v>2376306.9600000004</v>
      </c>
      <c r="F289" s="194">
        <f t="shared" si="4"/>
        <v>121.0664644995604</v>
      </c>
    </row>
    <row r="290" spans="1:6" customFormat="1" ht="12.75" customHeight="1" x14ac:dyDescent="0.2">
      <c r="A290" s="193"/>
      <c r="B290" s="150" t="s">
        <v>618</v>
      </c>
      <c r="C290" s="44" t="s">
        <v>619</v>
      </c>
      <c r="D290" s="263">
        <f>IF(D6&gt;=D289,D6-D289,0)</f>
        <v>47165.219999999972</v>
      </c>
      <c r="E290" s="263">
        <f>IF(E6&gt;=E289,E6-E289,0)</f>
        <v>30674.269999999553</v>
      </c>
      <c r="F290" s="194">
        <f t="shared" si="4"/>
        <v>65.035782722946209</v>
      </c>
    </row>
    <row r="291" spans="1:6" customFormat="1" ht="12.75" customHeight="1" x14ac:dyDescent="0.2">
      <c r="A291" s="193"/>
      <c r="B291" s="150" t="s">
        <v>620</v>
      </c>
      <c r="C291" s="44" t="s">
        <v>621</v>
      </c>
      <c r="D291" s="263">
        <f>IF(D289&gt;=D6,D289-D6,0)</f>
        <v>0</v>
      </c>
      <c r="E291" s="263">
        <f>IF(E289&gt;=E6,E289-E6,0)</f>
        <v>0</v>
      </c>
      <c r="F291" s="194" t="str">
        <f t="shared" si="4"/>
        <v>-</v>
      </c>
    </row>
    <row r="292" spans="1:6" customFormat="1" ht="12.75" customHeight="1" x14ac:dyDescent="0.2">
      <c r="A292" s="193" t="s">
        <v>622</v>
      </c>
      <c r="B292" s="150" t="s">
        <v>623</v>
      </c>
      <c r="C292" s="44" t="s">
        <v>622</v>
      </c>
      <c r="D292" s="262">
        <v>1456.92</v>
      </c>
      <c r="E292" s="262">
        <v>16704.97</v>
      </c>
      <c r="F292" s="194">
        <f t="shared" si="4"/>
        <v>1146.5948713724845</v>
      </c>
    </row>
    <row r="293" spans="1:6" customFormat="1" ht="12.75" customHeight="1" x14ac:dyDescent="0.2">
      <c r="A293" s="193" t="s">
        <v>624</v>
      </c>
      <c r="B293" s="150" t="s">
        <v>625</v>
      </c>
      <c r="C293" s="44" t="s">
        <v>624</v>
      </c>
      <c r="D293" s="262">
        <v>0</v>
      </c>
      <c r="E293" s="262">
        <v>0</v>
      </c>
      <c r="F293" s="194" t="str">
        <f t="shared" si="4"/>
        <v>-</v>
      </c>
    </row>
    <row r="294" spans="1:6" customFormat="1" ht="12.75" customHeight="1" x14ac:dyDescent="0.2">
      <c r="A294" s="193" t="s">
        <v>626</v>
      </c>
      <c r="B294" s="150" t="s">
        <v>627</v>
      </c>
      <c r="C294" s="44" t="s">
        <v>626</v>
      </c>
      <c r="D294" s="262">
        <v>19509.89</v>
      </c>
      <c r="E294" s="262">
        <v>15728.7</v>
      </c>
      <c r="F294" s="194">
        <f t="shared" si="4"/>
        <v>80.619111640301412</v>
      </c>
    </row>
    <row r="295" spans="1:6" customFormat="1" ht="24" customHeight="1" x14ac:dyDescent="0.2">
      <c r="A295" s="193" t="s">
        <v>628</v>
      </c>
      <c r="B295" s="150" t="s">
        <v>629</v>
      </c>
      <c r="C295" s="44" t="s">
        <v>628</v>
      </c>
      <c r="D295" s="262">
        <v>1540.17</v>
      </c>
      <c r="E295" s="262">
        <v>1820.16</v>
      </c>
      <c r="F295" s="194">
        <f t="shared" si="4"/>
        <v>118.17916204055396</v>
      </c>
    </row>
    <row r="296" spans="1:6" customFormat="1" ht="12.75" customHeight="1" x14ac:dyDescent="0.2">
      <c r="A296" s="198" t="s">
        <v>630</v>
      </c>
      <c r="B296" s="199" t="s">
        <v>631</v>
      </c>
      <c r="C296" s="45" t="s">
        <v>630</v>
      </c>
      <c r="D296" s="264">
        <v>0</v>
      </c>
      <c r="E296" s="264">
        <v>0</v>
      </c>
      <c r="F296" s="200" t="str">
        <f t="shared" si="4"/>
        <v>-</v>
      </c>
    </row>
    <row r="297" spans="1:6" s="50" customFormat="1" ht="20.100000000000001" customHeight="1" x14ac:dyDescent="0.2">
      <c r="A297" s="327" t="s">
        <v>632</v>
      </c>
      <c r="B297" s="328"/>
      <c r="C297" s="2"/>
      <c r="D297" s="265"/>
      <c r="E297" s="265"/>
      <c r="F297" s="192"/>
    </row>
    <row r="298" spans="1:6" customFormat="1" ht="12.75" customHeight="1" x14ac:dyDescent="0.2">
      <c r="A298" s="193" t="s">
        <v>633</v>
      </c>
      <c r="B298" s="150" t="s">
        <v>634</v>
      </c>
      <c r="C298" s="44" t="s">
        <v>633</v>
      </c>
      <c r="D298" s="263">
        <f>D299+D311+D344+D348</f>
        <v>63.45</v>
      </c>
      <c r="E298" s="263">
        <f>E299+E311+E344+E348</f>
        <v>262.92</v>
      </c>
      <c r="F298" s="194">
        <f t="shared" ref="F298:F329" si="5">IF(D298&lt;&gt;0,IF(E298/D298&gt;=100,"&gt;&gt;100",E298/D298*100),"-")</f>
        <v>414.37352245862888</v>
      </c>
    </row>
    <row r="299" spans="1:6" customFormat="1" ht="12.75" customHeight="1" x14ac:dyDescent="0.2">
      <c r="A299" s="193" t="s">
        <v>635</v>
      </c>
      <c r="B299" s="150" t="s">
        <v>636</v>
      </c>
      <c r="C299" s="44" t="s">
        <v>635</v>
      </c>
      <c r="D299" s="263">
        <f>D300+D304</f>
        <v>0</v>
      </c>
      <c r="E299" s="263">
        <f>E300+E304</f>
        <v>0</v>
      </c>
      <c r="F299" s="194" t="str">
        <f t="shared" si="5"/>
        <v>-</v>
      </c>
    </row>
    <row r="300" spans="1:6" customFormat="1" ht="24" customHeight="1" x14ac:dyDescent="0.2">
      <c r="A300" s="193" t="s">
        <v>637</v>
      </c>
      <c r="B300" s="150" t="s">
        <v>638</v>
      </c>
      <c r="C300" s="44" t="s">
        <v>637</v>
      </c>
      <c r="D300" s="263">
        <f>SUM(D301:D303)</f>
        <v>0</v>
      </c>
      <c r="E300" s="263">
        <f>SUM(E301:E303)</f>
        <v>0</v>
      </c>
      <c r="F300" s="194" t="str">
        <f t="shared" si="5"/>
        <v>-</v>
      </c>
    </row>
    <row r="301" spans="1:6" customFormat="1" ht="12.75" customHeight="1" x14ac:dyDescent="0.2">
      <c r="A301" s="193" t="s">
        <v>639</v>
      </c>
      <c r="B301" s="150" t="s">
        <v>640</v>
      </c>
      <c r="C301" s="44" t="s">
        <v>639</v>
      </c>
      <c r="D301" s="262">
        <v>0</v>
      </c>
      <c r="E301" s="262">
        <v>0</v>
      </c>
      <c r="F301" s="194" t="str">
        <f t="shared" si="5"/>
        <v>-</v>
      </c>
    </row>
    <row r="302" spans="1:6" customFormat="1" ht="12.75" customHeight="1" x14ac:dyDescent="0.2">
      <c r="A302" s="193" t="s">
        <v>641</v>
      </c>
      <c r="B302" s="150" t="s">
        <v>642</v>
      </c>
      <c r="C302" s="44" t="s">
        <v>641</v>
      </c>
      <c r="D302" s="262">
        <v>0</v>
      </c>
      <c r="E302" s="262">
        <v>0</v>
      </c>
      <c r="F302" s="194" t="str">
        <f t="shared" si="5"/>
        <v>-</v>
      </c>
    </row>
    <row r="303" spans="1:6" customFormat="1" ht="12.75" customHeight="1" x14ac:dyDescent="0.2">
      <c r="A303" s="193" t="s">
        <v>643</v>
      </c>
      <c r="B303" s="150" t="s">
        <v>644</v>
      </c>
      <c r="C303" s="44" t="s">
        <v>643</v>
      </c>
      <c r="D303" s="262">
        <v>0</v>
      </c>
      <c r="E303" s="262">
        <v>0</v>
      </c>
      <c r="F303" s="194" t="str">
        <f t="shared" si="5"/>
        <v>-</v>
      </c>
    </row>
    <row r="304" spans="1:6" customFormat="1" ht="12.75" customHeight="1" x14ac:dyDescent="0.2">
      <c r="A304" s="193" t="s">
        <v>645</v>
      </c>
      <c r="B304" s="150" t="s">
        <v>646</v>
      </c>
      <c r="C304" s="44" t="s">
        <v>645</v>
      </c>
      <c r="D304" s="263">
        <f>SUM(D305:D310)</f>
        <v>0</v>
      </c>
      <c r="E304" s="263">
        <f>SUM(E305:E310)</f>
        <v>0</v>
      </c>
      <c r="F304" s="194" t="str">
        <f t="shared" si="5"/>
        <v>-</v>
      </c>
    </row>
    <row r="305" spans="1:6" customFormat="1" ht="12.75" customHeight="1" x14ac:dyDescent="0.2">
      <c r="A305" s="193" t="s">
        <v>647</v>
      </c>
      <c r="B305" s="150" t="s">
        <v>648</v>
      </c>
      <c r="C305" s="44" t="s">
        <v>647</v>
      </c>
      <c r="D305" s="262">
        <v>0</v>
      </c>
      <c r="E305" s="262">
        <v>0</v>
      </c>
      <c r="F305" s="194" t="str">
        <f t="shared" si="5"/>
        <v>-</v>
      </c>
    </row>
    <row r="306" spans="1:6" customFormat="1" ht="12.75" customHeight="1" x14ac:dyDescent="0.2">
      <c r="A306" s="193" t="s">
        <v>649</v>
      </c>
      <c r="B306" s="150" t="s">
        <v>650</v>
      </c>
      <c r="C306" s="44" t="s">
        <v>649</v>
      </c>
      <c r="D306" s="262">
        <v>0</v>
      </c>
      <c r="E306" s="262">
        <v>0</v>
      </c>
      <c r="F306" s="194" t="str">
        <f t="shared" si="5"/>
        <v>-</v>
      </c>
    </row>
    <row r="307" spans="1:6" customFormat="1" ht="12.75" customHeight="1" x14ac:dyDescent="0.2">
      <c r="A307" s="193" t="s">
        <v>651</v>
      </c>
      <c r="B307" s="150" t="s">
        <v>652</v>
      </c>
      <c r="C307" s="44" t="s">
        <v>651</v>
      </c>
      <c r="D307" s="262">
        <v>0</v>
      </c>
      <c r="E307" s="262">
        <v>0</v>
      </c>
      <c r="F307" s="194" t="str">
        <f t="shared" si="5"/>
        <v>-</v>
      </c>
    </row>
    <row r="308" spans="1:6" customFormat="1" ht="12.75" customHeight="1" x14ac:dyDescent="0.2">
      <c r="A308" s="193" t="s">
        <v>653</v>
      </c>
      <c r="B308" s="150" t="s">
        <v>654</v>
      </c>
      <c r="C308" s="44" t="s">
        <v>653</v>
      </c>
      <c r="D308" s="262">
        <v>0</v>
      </c>
      <c r="E308" s="262">
        <v>0</v>
      </c>
      <c r="F308" s="194" t="str">
        <f t="shared" si="5"/>
        <v>-</v>
      </c>
    </row>
    <row r="309" spans="1:6" customFormat="1" ht="12.75" customHeight="1" x14ac:dyDescent="0.2">
      <c r="A309" s="193" t="s">
        <v>655</v>
      </c>
      <c r="B309" s="150" t="s">
        <v>656</v>
      </c>
      <c r="C309" s="44" t="s">
        <v>655</v>
      </c>
      <c r="D309" s="262">
        <v>0</v>
      </c>
      <c r="E309" s="262">
        <v>0</v>
      </c>
      <c r="F309" s="194" t="str">
        <f t="shared" si="5"/>
        <v>-</v>
      </c>
    </row>
    <row r="310" spans="1:6" customFormat="1" ht="12.75" customHeight="1" x14ac:dyDescent="0.2">
      <c r="A310" s="193" t="s">
        <v>657</v>
      </c>
      <c r="B310" s="150" t="s">
        <v>658</v>
      </c>
      <c r="C310" s="44" t="s">
        <v>657</v>
      </c>
      <c r="D310" s="262">
        <v>0</v>
      </c>
      <c r="E310" s="262">
        <v>0</v>
      </c>
      <c r="F310" s="194" t="str">
        <f t="shared" si="5"/>
        <v>-</v>
      </c>
    </row>
    <row r="311" spans="1:6" customFormat="1" ht="24" customHeight="1" x14ac:dyDescent="0.2">
      <c r="A311" s="193" t="s">
        <v>659</v>
      </c>
      <c r="B311" s="195" t="s">
        <v>660</v>
      </c>
      <c r="C311" s="44" t="s">
        <v>659</v>
      </c>
      <c r="D311" s="263">
        <f>D312+D317+D326+D331+D336+D339</f>
        <v>63.45</v>
      </c>
      <c r="E311" s="263">
        <f>E312+E317+E326+E331+E336+E339</f>
        <v>262.92</v>
      </c>
      <c r="F311" s="194">
        <f t="shared" si="5"/>
        <v>414.37352245862888</v>
      </c>
    </row>
    <row r="312" spans="1:6" customFormat="1" ht="12.75" customHeight="1" x14ac:dyDescent="0.2">
      <c r="A312" s="193" t="s">
        <v>661</v>
      </c>
      <c r="B312" s="150" t="s">
        <v>662</v>
      </c>
      <c r="C312" s="44" t="s">
        <v>661</v>
      </c>
      <c r="D312" s="263">
        <f>SUM(D313:D316)</f>
        <v>63.45</v>
      </c>
      <c r="E312" s="263">
        <f>SUM(E313:E316)</f>
        <v>262.92</v>
      </c>
      <c r="F312" s="194">
        <f t="shared" si="5"/>
        <v>414.37352245862888</v>
      </c>
    </row>
    <row r="313" spans="1:6" customFormat="1" ht="12.75" customHeight="1" x14ac:dyDescent="0.2">
      <c r="A313" s="193" t="s">
        <v>663</v>
      </c>
      <c r="B313" s="150" t="s">
        <v>664</v>
      </c>
      <c r="C313" s="44" t="s">
        <v>663</v>
      </c>
      <c r="D313" s="262">
        <v>63.45</v>
      </c>
      <c r="E313" s="262">
        <v>262.92</v>
      </c>
      <c r="F313" s="194">
        <f t="shared" si="5"/>
        <v>414.37352245862888</v>
      </c>
    </row>
    <row r="314" spans="1:6" customFormat="1" ht="12.75" customHeight="1" x14ac:dyDescent="0.2">
      <c r="A314" s="193" t="s">
        <v>665</v>
      </c>
      <c r="B314" s="150" t="s">
        <v>666</v>
      </c>
      <c r="C314" s="44" t="s">
        <v>665</v>
      </c>
      <c r="D314" s="262">
        <v>0</v>
      </c>
      <c r="E314" s="262">
        <v>0</v>
      </c>
      <c r="F314" s="194" t="str">
        <f t="shared" si="5"/>
        <v>-</v>
      </c>
    </row>
    <row r="315" spans="1:6" customFormat="1" ht="12.75" customHeight="1" x14ac:dyDescent="0.2">
      <c r="A315" s="193" t="s">
        <v>667</v>
      </c>
      <c r="B315" s="150" t="s">
        <v>668</v>
      </c>
      <c r="C315" s="44" t="s">
        <v>667</v>
      </c>
      <c r="D315" s="262">
        <v>0</v>
      </c>
      <c r="E315" s="262">
        <v>0</v>
      </c>
      <c r="F315" s="194" t="str">
        <f t="shared" si="5"/>
        <v>-</v>
      </c>
    </row>
    <row r="316" spans="1:6" customFormat="1" ht="12.75" customHeight="1" x14ac:dyDescent="0.2">
      <c r="A316" s="193" t="s">
        <v>669</v>
      </c>
      <c r="B316" s="150" t="s">
        <v>670</v>
      </c>
      <c r="C316" s="44" t="s">
        <v>669</v>
      </c>
      <c r="D316" s="262">
        <v>0</v>
      </c>
      <c r="E316" s="262">
        <v>0</v>
      </c>
      <c r="F316" s="194" t="str">
        <f t="shared" si="5"/>
        <v>-</v>
      </c>
    </row>
    <row r="317" spans="1:6" customFormat="1" ht="12.75" customHeight="1" x14ac:dyDescent="0.2">
      <c r="A317" s="193" t="s">
        <v>671</v>
      </c>
      <c r="B317" s="150" t="s">
        <v>672</v>
      </c>
      <c r="C317" s="44" t="s">
        <v>671</v>
      </c>
      <c r="D317" s="263">
        <f>SUM(D318:D325)</f>
        <v>0</v>
      </c>
      <c r="E317" s="263">
        <f>SUM(E318:E325)</f>
        <v>0</v>
      </c>
      <c r="F317" s="194" t="str">
        <f t="shared" si="5"/>
        <v>-</v>
      </c>
    </row>
    <row r="318" spans="1:6" customFormat="1" ht="12.75" customHeight="1" x14ac:dyDescent="0.2">
      <c r="A318" s="193" t="s">
        <v>673</v>
      </c>
      <c r="B318" s="150" t="s">
        <v>674</v>
      </c>
      <c r="C318" s="44" t="s">
        <v>673</v>
      </c>
      <c r="D318" s="262">
        <v>0</v>
      </c>
      <c r="E318" s="262">
        <v>0</v>
      </c>
      <c r="F318" s="194" t="str">
        <f t="shared" si="5"/>
        <v>-</v>
      </c>
    </row>
    <row r="319" spans="1:6" customFormat="1" ht="12.75" customHeight="1" x14ac:dyDescent="0.2">
      <c r="A319" s="193" t="s">
        <v>675</v>
      </c>
      <c r="B319" s="150" t="s">
        <v>676</v>
      </c>
      <c r="C319" s="44" t="s">
        <v>675</v>
      </c>
      <c r="D319" s="262">
        <v>0</v>
      </c>
      <c r="E319" s="262">
        <v>0</v>
      </c>
      <c r="F319" s="194" t="str">
        <f t="shared" si="5"/>
        <v>-</v>
      </c>
    </row>
    <row r="320" spans="1:6" customFormat="1" ht="12.75" customHeight="1" x14ac:dyDescent="0.2">
      <c r="A320" s="193" t="s">
        <v>677</v>
      </c>
      <c r="B320" s="150" t="s">
        <v>678</v>
      </c>
      <c r="C320" s="44" t="s">
        <v>677</v>
      </c>
      <c r="D320" s="262">
        <v>0</v>
      </c>
      <c r="E320" s="262">
        <v>0</v>
      </c>
      <c r="F320" s="194" t="str">
        <f t="shared" si="5"/>
        <v>-</v>
      </c>
    </row>
    <row r="321" spans="1:6" customFormat="1" ht="12.75" customHeight="1" x14ac:dyDescent="0.2">
      <c r="A321" s="193" t="s">
        <v>679</v>
      </c>
      <c r="B321" s="150" t="s">
        <v>680</v>
      </c>
      <c r="C321" s="44" t="s">
        <v>679</v>
      </c>
      <c r="D321" s="262">
        <v>0</v>
      </c>
      <c r="E321" s="262">
        <v>0</v>
      </c>
      <c r="F321" s="194" t="str">
        <f t="shared" si="5"/>
        <v>-</v>
      </c>
    </row>
    <row r="322" spans="1:6" customFormat="1" ht="12.75" customHeight="1" x14ac:dyDescent="0.2">
      <c r="A322" s="193" t="s">
        <v>681</v>
      </c>
      <c r="B322" s="150" t="s">
        <v>682</v>
      </c>
      <c r="C322" s="44" t="s">
        <v>681</v>
      </c>
      <c r="D322" s="262">
        <v>0</v>
      </c>
      <c r="E322" s="262">
        <v>0</v>
      </c>
      <c r="F322" s="194" t="str">
        <f t="shared" si="5"/>
        <v>-</v>
      </c>
    </row>
    <row r="323" spans="1:6" customFormat="1" ht="12.75" customHeight="1" x14ac:dyDescent="0.2">
      <c r="A323" s="193" t="s">
        <v>683</v>
      </c>
      <c r="B323" s="150" t="s">
        <v>684</v>
      </c>
      <c r="C323" s="44" t="s">
        <v>683</v>
      </c>
      <c r="D323" s="262">
        <v>0</v>
      </c>
      <c r="E323" s="262">
        <v>0</v>
      </c>
      <c r="F323" s="194" t="str">
        <f t="shared" si="5"/>
        <v>-</v>
      </c>
    </row>
    <row r="324" spans="1:6" customFormat="1" ht="12.75" customHeight="1" x14ac:dyDescent="0.2">
      <c r="A324" s="193" t="s">
        <v>685</v>
      </c>
      <c r="B324" s="150" t="s">
        <v>686</v>
      </c>
      <c r="C324" s="44" t="s">
        <v>685</v>
      </c>
      <c r="D324" s="262">
        <v>0</v>
      </c>
      <c r="E324" s="262">
        <v>0</v>
      </c>
      <c r="F324" s="194" t="str">
        <f t="shared" si="5"/>
        <v>-</v>
      </c>
    </row>
    <row r="325" spans="1:6" customFormat="1" ht="12.75" customHeight="1" x14ac:dyDescent="0.2">
      <c r="A325" s="193" t="s">
        <v>687</v>
      </c>
      <c r="B325" s="150" t="s">
        <v>688</v>
      </c>
      <c r="C325" s="44" t="s">
        <v>687</v>
      </c>
      <c r="D325" s="262">
        <v>0</v>
      </c>
      <c r="E325" s="262">
        <v>0</v>
      </c>
      <c r="F325" s="194" t="str">
        <f t="shared" si="5"/>
        <v>-</v>
      </c>
    </row>
    <row r="326" spans="1:6" customFormat="1" ht="12.75" customHeight="1" x14ac:dyDescent="0.2">
      <c r="A326" s="193" t="s">
        <v>689</v>
      </c>
      <c r="B326" s="195" t="s">
        <v>690</v>
      </c>
      <c r="C326" s="44" t="s">
        <v>689</v>
      </c>
      <c r="D326" s="263">
        <f>SUM(D327:D330)</f>
        <v>0</v>
      </c>
      <c r="E326" s="263">
        <f>SUM(E327:E330)</f>
        <v>0</v>
      </c>
      <c r="F326" s="194" t="str">
        <f t="shared" si="5"/>
        <v>-</v>
      </c>
    </row>
    <row r="327" spans="1:6" customFormat="1" ht="12.75" customHeight="1" x14ac:dyDescent="0.2">
      <c r="A327" s="193" t="s">
        <v>691</v>
      </c>
      <c r="B327" s="150" t="s">
        <v>692</v>
      </c>
      <c r="C327" s="44" t="s">
        <v>691</v>
      </c>
      <c r="D327" s="262">
        <v>0</v>
      </c>
      <c r="E327" s="262">
        <v>0</v>
      </c>
      <c r="F327" s="194" t="str">
        <f t="shared" si="5"/>
        <v>-</v>
      </c>
    </row>
    <row r="328" spans="1:6" customFormat="1" ht="12.75" customHeight="1" x14ac:dyDescent="0.2">
      <c r="A328" s="193" t="s">
        <v>693</v>
      </c>
      <c r="B328" s="150" t="s">
        <v>694</v>
      </c>
      <c r="C328" s="44" t="s">
        <v>693</v>
      </c>
      <c r="D328" s="262">
        <v>0</v>
      </c>
      <c r="E328" s="262">
        <v>0</v>
      </c>
      <c r="F328" s="194" t="str">
        <f t="shared" si="5"/>
        <v>-</v>
      </c>
    </row>
    <row r="329" spans="1:6" customFormat="1" ht="12.75" customHeight="1" x14ac:dyDescent="0.2">
      <c r="A329" s="193" t="s">
        <v>695</v>
      </c>
      <c r="B329" s="150" t="s">
        <v>696</v>
      </c>
      <c r="C329" s="44" t="s">
        <v>695</v>
      </c>
      <c r="D329" s="262">
        <v>0</v>
      </c>
      <c r="E329" s="262">
        <v>0</v>
      </c>
      <c r="F329" s="194" t="str">
        <f t="shared" si="5"/>
        <v>-</v>
      </c>
    </row>
    <row r="330" spans="1:6" customFormat="1" ht="12.75" customHeight="1" x14ac:dyDescent="0.2">
      <c r="A330" s="193" t="s">
        <v>697</v>
      </c>
      <c r="B330" s="195" t="s">
        <v>698</v>
      </c>
      <c r="C330" s="44" t="s">
        <v>697</v>
      </c>
      <c r="D330" s="262">
        <v>0</v>
      </c>
      <c r="E330" s="262">
        <v>0</v>
      </c>
      <c r="F330" s="194" t="str">
        <f t="shared" ref="F330:F361" si="6">IF(D330&lt;&gt;0,IF(E330/D330&gt;=100,"&gt;&gt;100",E330/D330*100),"-")</f>
        <v>-</v>
      </c>
    </row>
    <row r="331" spans="1:6" customFormat="1" ht="24" customHeight="1" x14ac:dyDescent="0.2">
      <c r="A331" s="193" t="s">
        <v>699</v>
      </c>
      <c r="B331" s="195" t="s">
        <v>700</v>
      </c>
      <c r="C331" s="44" t="s">
        <v>699</v>
      </c>
      <c r="D331" s="263">
        <f>SUM(D332:D335)</f>
        <v>0</v>
      </c>
      <c r="E331" s="263">
        <f>SUM(E332:E335)</f>
        <v>0</v>
      </c>
      <c r="F331" s="194" t="str">
        <f t="shared" si="6"/>
        <v>-</v>
      </c>
    </row>
    <row r="332" spans="1:6" customFormat="1" ht="12.75" customHeight="1" x14ac:dyDescent="0.2">
      <c r="A332" s="193" t="s">
        <v>701</v>
      </c>
      <c r="B332" s="150" t="s">
        <v>702</v>
      </c>
      <c r="C332" s="44" t="s">
        <v>701</v>
      </c>
      <c r="D332" s="262">
        <v>0</v>
      </c>
      <c r="E332" s="262">
        <v>0</v>
      </c>
      <c r="F332" s="194" t="str">
        <f t="shared" si="6"/>
        <v>-</v>
      </c>
    </row>
    <row r="333" spans="1:6" customFormat="1" ht="12.75" customHeight="1" x14ac:dyDescent="0.2">
      <c r="A333" s="193" t="s">
        <v>703</v>
      </c>
      <c r="B333" s="150" t="s">
        <v>704</v>
      </c>
      <c r="C333" s="44" t="s">
        <v>703</v>
      </c>
      <c r="D333" s="262">
        <v>0</v>
      </c>
      <c r="E333" s="262">
        <v>0</v>
      </c>
      <c r="F333" s="194" t="str">
        <f t="shared" si="6"/>
        <v>-</v>
      </c>
    </row>
    <row r="334" spans="1:6" customFormat="1" ht="12.75" customHeight="1" x14ac:dyDescent="0.2">
      <c r="A334" s="193" t="s">
        <v>705</v>
      </c>
      <c r="B334" s="150" t="s">
        <v>706</v>
      </c>
      <c r="C334" s="44" t="s">
        <v>705</v>
      </c>
      <c r="D334" s="262">
        <v>0</v>
      </c>
      <c r="E334" s="262">
        <v>0</v>
      </c>
      <c r="F334" s="194" t="str">
        <f t="shared" si="6"/>
        <v>-</v>
      </c>
    </row>
    <row r="335" spans="1:6" customFormat="1" ht="12.75" customHeight="1" x14ac:dyDescent="0.2">
      <c r="A335" s="193" t="s">
        <v>707</v>
      </c>
      <c r="B335" s="150" t="s">
        <v>708</v>
      </c>
      <c r="C335" s="44" t="s">
        <v>707</v>
      </c>
      <c r="D335" s="262">
        <v>0</v>
      </c>
      <c r="E335" s="262">
        <v>0</v>
      </c>
      <c r="F335" s="194" t="str">
        <f t="shared" si="6"/>
        <v>-</v>
      </c>
    </row>
    <row r="336" spans="1:6" customFormat="1" ht="12.75" customHeight="1" x14ac:dyDescent="0.2">
      <c r="A336" s="193" t="s">
        <v>709</v>
      </c>
      <c r="B336" s="150" t="s">
        <v>710</v>
      </c>
      <c r="C336" s="44" t="s">
        <v>709</v>
      </c>
      <c r="D336" s="263">
        <f>SUM(D337:D338)</f>
        <v>0</v>
      </c>
      <c r="E336" s="263">
        <f>SUM(E337:E338)</f>
        <v>0</v>
      </c>
      <c r="F336" s="194" t="str">
        <f t="shared" si="6"/>
        <v>-</v>
      </c>
    </row>
    <row r="337" spans="1:6" customFormat="1" ht="12.75" customHeight="1" x14ac:dyDescent="0.2">
      <c r="A337" s="193" t="s">
        <v>711</v>
      </c>
      <c r="B337" s="150" t="s">
        <v>712</v>
      </c>
      <c r="C337" s="44" t="s">
        <v>711</v>
      </c>
      <c r="D337" s="262">
        <v>0</v>
      </c>
      <c r="E337" s="262">
        <v>0</v>
      </c>
      <c r="F337" s="194" t="str">
        <f t="shared" si="6"/>
        <v>-</v>
      </c>
    </row>
    <row r="338" spans="1:6" customFormat="1" ht="12.75" customHeight="1" x14ac:dyDescent="0.2">
      <c r="A338" s="193" t="s">
        <v>713</v>
      </c>
      <c r="B338" s="150" t="s">
        <v>714</v>
      </c>
      <c r="C338" s="44" t="s">
        <v>713</v>
      </c>
      <c r="D338" s="262">
        <v>0</v>
      </c>
      <c r="E338" s="262">
        <v>0</v>
      </c>
      <c r="F338" s="194" t="str">
        <f t="shared" si="6"/>
        <v>-</v>
      </c>
    </row>
    <row r="339" spans="1:6" customFormat="1" ht="12.75" customHeight="1" x14ac:dyDescent="0.2">
      <c r="A339" s="193" t="s">
        <v>715</v>
      </c>
      <c r="B339" s="150" t="s">
        <v>716</v>
      </c>
      <c r="C339" s="44" t="s">
        <v>715</v>
      </c>
      <c r="D339" s="263">
        <f>SUM(D340:D343)</f>
        <v>0</v>
      </c>
      <c r="E339" s="263">
        <f>SUM(E340:E343)</f>
        <v>0</v>
      </c>
      <c r="F339" s="194" t="str">
        <f t="shared" si="6"/>
        <v>-</v>
      </c>
    </row>
    <row r="340" spans="1:6" customFormat="1" ht="12.75" customHeight="1" x14ac:dyDescent="0.2">
      <c r="A340" s="193" t="s">
        <v>717</v>
      </c>
      <c r="B340" s="150" t="s">
        <v>718</v>
      </c>
      <c r="C340" s="44" t="s">
        <v>717</v>
      </c>
      <c r="D340" s="262">
        <v>0</v>
      </c>
      <c r="E340" s="262">
        <v>0</v>
      </c>
      <c r="F340" s="194" t="str">
        <f t="shared" si="6"/>
        <v>-</v>
      </c>
    </row>
    <row r="341" spans="1:6" customFormat="1" ht="12.75" customHeight="1" x14ac:dyDescent="0.2">
      <c r="A341" s="193" t="s">
        <v>719</v>
      </c>
      <c r="B341" s="150" t="s">
        <v>720</v>
      </c>
      <c r="C341" s="44" t="s">
        <v>719</v>
      </c>
      <c r="D341" s="262">
        <v>0</v>
      </c>
      <c r="E341" s="262">
        <v>0</v>
      </c>
      <c r="F341" s="194" t="str">
        <f t="shared" si="6"/>
        <v>-</v>
      </c>
    </row>
    <row r="342" spans="1:6" customFormat="1" ht="12.75" customHeight="1" x14ac:dyDescent="0.2">
      <c r="A342" s="193" t="s">
        <v>721</v>
      </c>
      <c r="B342" s="150" t="s">
        <v>722</v>
      </c>
      <c r="C342" s="44" t="s">
        <v>721</v>
      </c>
      <c r="D342" s="262">
        <v>0</v>
      </c>
      <c r="E342" s="262">
        <v>0</v>
      </c>
      <c r="F342" s="194" t="str">
        <f t="shared" si="6"/>
        <v>-</v>
      </c>
    </row>
    <row r="343" spans="1:6" customFormat="1" ht="12.75" customHeight="1" x14ac:dyDescent="0.2">
      <c r="A343" s="193" t="s">
        <v>723</v>
      </c>
      <c r="B343" s="150" t="s">
        <v>724</v>
      </c>
      <c r="C343" s="44" t="s">
        <v>723</v>
      </c>
      <c r="D343" s="262">
        <v>0</v>
      </c>
      <c r="E343" s="262">
        <v>0</v>
      </c>
      <c r="F343" s="194" t="str">
        <f t="shared" si="6"/>
        <v>-</v>
      </c>
    </row>
    <row r="344" spans="1:6" customFormat="1" ht="24" customHeight="1" x14ac:dyDescent="0.2">
      <c r="A344" s="193" t="s">
        <v>725</v>
      </c>
      <c r="B344" s="150" t="s">
        <v>726</v>
      </c>
      <c r="C344" s="44" t="s">
        <v>725</v>
      </c>
      <c r="D344" s="263">
        <f>D345</f>
        <v>0</v>
      </c>
      <c r="E344" s="263">
        <f>E345</f>
        <v>0</v>
      </c>
      <c r="F344" s="194" t="str">
        <f t="shared" si="6"/>
        <v>-</v>
      </c>
    </row>
    <row r="345" spans="1:6" customFormat="1" ht="24" customHeight="1" x14ac:dyDescent="0.2">
      <c r="A345" s="193" t="s">
        <v>727</v>
      </c>
      <c r="B345" s="150" t="s">
        <v>728</v>
      </c>
      <c r="C345" s="44" t="s">
        <v>727</v>
      </c>
      <c r="D345" s="263">
        <f>SUM(D346:D347)</f>
        <v>0</v>
      </c>
      <c r="E345" s="263">
        <f>SUM(E346:E347)</f>
        <v>0</v>
      </c>
      <c r="F345" s="194" t="str">
        <f t="shared" si="6"/>
        <v>-</v>
      </c>
    </row>
    <row r="346" spans="1:6" customFormat="1" ht="12.75" customHeight="1" x14ac:dyDescent="0.2">
      <c r="A346" s="193" t="s">
        <v>729</v>
      </c>
      <c r="B346" s="150" t="s">
        <v>730</v>
      </c>
      <c r="C346" s="44" t="s">
        <v>729</v>
      </c>
      <c r="D346" s="262">
        <v>0</v>
      </c>
      <c r="E346" s="262">
        <v>0</v>
      </c>
      <c r="F346" s="194" t="str">
        <f t="shared" si="6"/>
        <v>-</v>
      </c>
    </row>
    <row r="347" spans="1:6" customFormat="1" ht="12.75" customHeight="1" x14ac:dyDescent="0.2">
      <c r="A347" s="193" t="s">
        <v>731</v>
      </c>
      <c r="B347" s="150" t="s">
        <v>732</v>
      </c>
      <c r="C347" s="44" t="s">
        <v>731</v>
      </c>
      <c r="D347" s="262">
        <v>0</v>
      </c>
      <c r="E347" s="262">
        <v>0</v>
      </c>
      <c r="F347" s="194" t="str">
        <f t="shared" si="6"/>
        <v>-</v>
      </c>
    </row>
    <row r="348" spans="1:6" customFormat="1" ht="12.75" customHeight="1" x14ac:dyDescent="0.2">
      <c r="A348" s="193" t="s">
        <v>733</v>
      </c>
      <c r="B348" s="150" t="s">
        <v>734</v>
      </c>
      <c r="C348" s="44" t="s">
        <v>733</v>
      </c>
      <c r="D348" s="263">
        <f>D349</f>
        <v>0</v>
      </c>
      <c r="E348" s="263">
        <f>E349</f>
        <v>0</v>
      </c>
      <c r="F348" s="194" t="str">
        <f t="shared" si="6"/>
        <v>-</v>
      </c>
    </row>
    <row r="349" spans="1:6" customFormat="1" ht="12.75" customHeight="1" x14ac:dyDescent="0.2">
      <c r="A349" s="193" t="s">
        <v>735</v>
      </c>
      <c r="B349" s="150" t="s">
        <v>736</v>
      </c>
      <c r="C349" s="44" t="s">
        <v>735</v>
      </c>
      <c r="D349" s="262">
        <v>0</v>
      </c>
      <c r="E349" s="262">
        <v>0</v>
      </c>
      <c r="F349" s="194" t="str">
        <f t="shared" si="6"/>
        <v>-</v>
      </c>
    </row>
    <row r="350" spans="1:6" customFormat="1" ht="12.75" customHeight="1" x14ac:dyDescent="0.2">
      <c r="A350" s="193" t="s">
        <v>737</v>
      </c>
      <c r="B350" s="150" t="s">
        <v>738</v>
      </c>
      <c r="C350" s="44" t="s">
        <v>737</v>
      </c>
      <c r="D350" s="263">
        <f>D351+D363+D396+D400+D402</f>
        <v>31980.619999999995</v>
      </c>
      <c r="E350" s="263">
        <f>E351+E363+E396+E400+E402</f>
        <v>43856.350000000006</v>
      </c>
      <c r="F350" s="194">
        <f t="shared" si="6"/>
        <v>137.13414561693929</v>
      </c>
    </row>
    <row r="351" spans="1:6" customFormat="1" ht="12.75" customHeight="1" x14ac:dyDescent="0.2">
      <c r="A351" s="193" t="s">
        <v>739</v>
      </c>
      <c r="B351" s="150" t="s">
        <v>740</v>
      </c>
      <c r="C351" s="44" t="s">
        <v>739</v>
      </c>
      <c r="D351" s="263">
        <f>D352+D356</f>
        <v>0</v>
      </c>
      <c r="E351" s="263">
        <f>E352+E356</f>
        <v>0</v>
      </c>
      <c r="F351" s="194" t="str">
        <f t="shared" si="6"/>
        <v>-</v>
      </c>
    </row>
    <row r="352" spans="1:6" customFormat="1" ht="12.75" customHeight="1" x14ac:dyDescent="0.2">
      <c r="A352" s="193" t="s">
        <v>741</v>
      </c>
      <c r="B352" s="150" t="s">
        <v>742</v>
      </c>
      <c r="C352" s="44" t="s">
        <v>741</v>
      </c>
      <c r="D352" s="263">
        <f>SUM(D353:D355)</f>
        <v>0</v>
      </c>
      <c r="E352" s="263">
        <f>SUM(E353:E355)</f>
        <v>0</v>
      </c>
      <c r="F352" s="194" t="str">
        <f t="shared" si="6"/>
        <v>-</v>
      </c>
    </row>
    <row r="353" spans="1:6" customFormat="1" ht="12.75" customHeight="1" x14ac:dyDescent="0.2">
      <c r="A353" s="193" t="s">
        <v>743</v>
      </c>
      <c r="B353" s="150" t="s">
        <v>640</v>
      </c>
      <c r="C353" s="44" t="s">
        <v>743</v>
      </c>
      <c r="D353" s="262">
        <v>0</v>
      </c>
      <c r="E353" s="262">
        <v>0</v>
      </c>
      <c r="F353" s="194" t="str">
        <f t="shared" si="6"/>
        <v>-</v>
      </c>
    </row>
    <row r="354" spans="1:6" customFormat="1" ht="12.75" customHeight="1" x14ac:dyDescent="0.2">
      <c r="A354" s="193" t="s">
        <v>744</v>
      </c>
      <c r="B354" s="150" t="s">
        <v>642</v>
      </c>
      <c r="C354" s="44" t="s">
        <v>744</v>
      </c>
      <c r="D354" s="262">
        <v>0</v>
      </c>
      <c r="E354" s="262">
        <v>0</v>
      </c>
      <c r="F354" s="194" t="str">
        <f t="shared" si="6"/>
        <v>-</v>
      </c>
    </row>
    <row r="355" spans="1:6" customFormat="1" ht="12.75" customHeight="1" x14ac:dyDescent="0.2">
      <c r="A355" s="193" t="s">
        <v>745</v>
      </c>
      <c r="B355" s="150" t="s">
        <v>746</v>
      </c>
      <c r="C355" s="44" t="s">
        <v>745</v>
      </c>
      <c r="D355" s="262">
        <v>0</v>
      </c>
      <c r="E355" s="262">
        <v>0</v>
      </c>
      <c r="F355" s="194" t="str">
        <f t="shared" si="6"/>
        <v>-</v>
      </c>
    </row>
    <row r="356" spans="1:6" customFormat="1" ht="12.75" customHeight="1" x14ac:dyDescent="0.2">
      <c r="A356" s="193" t="s">
        <v>747</v>
      </c>
      <c r="B356" s="150" t="s">
        <v>748</v>
      </c>
      <c r="C356" s="44" t="s">
        <v>747</v>
      </c>
      <c r="D356" s="263">
        <f>SUM(D357:D362)</f>
        <v>0</v>
      </c>
      <c r="E356" s="263">
        <f>SUM(E357:E362)</f>
        <v>0</v>
      </c>
      <c r="F356" s="194" t="str">
        <f t="shared" si="6"/>
        <v>-</v>
      </c>
    </row>
    <row r="357" spans="1:6" customFormat="1" ht="12.75" customHeight="1" x14ac:dyDescent="0.2">
      <c r="A357" s="193" t="s">
        <v>749</v>
      </c>
      <c r="B357" s="150" t="s">
        <v>648</v>
      </c>
      <c r="C357" s="44" t="s">
        <v>749</v>
      </c>
      <c r="D357" s="262">
        <v>0</v>
      </c>
      <c r="E357" s="262">
        <v>0</v>
      </c>
      <c r="F357" s="194" t="str">
        <f t="shared" si="6"/>
        <v>-</v>
      </c>
    </row>
    <row r="358" spans="1:6" customFormat="1" ht="12.75" customHeight="1" x14ac:dyDescent="0.2">
      <c r="A358" s="193" t="s">
        <v>750</v>
      </c>
      <c r="B358" s="150" t="s">
        <v>650</v>
      </c>
      <c r="C358" s="44" t="s">
        <v>750</v>
      </c>
      <c r="D358" s="262">
        <v>0</v>
      </c>
      <c r="E358" s="262">
        <v>0</v>
      </c>
      <c r="F358" s="194" t="str">
        <f t="shared" si="6"/>
        <v>-</v>
      </c>
    </row>
    <row r="359" spans="1:6" customFormat="1" ht="12.75" customHeight="1" x14ac:dyDescent="0.2">
      <c r="A359" s="193" t="s">
        <v>751</v>
      </c>
      <c r="B359" s="150" t="s">
        <v>652</v>
      </c>
      <c r="C359" s="44" t="s">
        <v>751</v>
      </c>
      <c r="D359" s="262">
        <v>0</v>
      </c>
      <c r="E359" s="262">
        <v>0</v>
      </c>
      <c r="F359" s="194" t="str">
        <f t="shared" si="6"/>
        <v>-</v>
      </c>
    </row>
    <row r="360" spans="1:6" customFormat="1" ht="12.75" customHeight="1" x14ac:dyDescent="0.2">
      <c r="A360" s="193" t="s">
        <v>752</v>
      </c>
      <c r="B360" s="150" t="s">
        <v>654</v>
      </c>
      <c r="C360" s="44" t="s">
        <v>752</v>
      </c>
      <c r="D360" s="262">
        <v>0</v>
      </c>
      <c r="E360" s="262">
        <v>0</v>
      </c>
      <c r="F360" s="194" t="str">
        <f t="shared" si="6"/>
        <v>-</v>
      </c>
    </row>
    <row r="361" spans="1:6" customFormat="1" ht="12.75" customHeight="1" x14ac:dyDescent="0.2">
      <c r="A361" s="193" t="s">
        <v>753</v>
      </c>
      <c r="B361" s="150" t="s">
        <v>656</v>
      </c>
      <c r="C361" s="44" t="s">
        <v>753</v>
      </c>
      <c r="D361" s="262">
        <v>0</v>
      </c>
      <c r="E361" s="262">
        <v>0</v>
      </c>
      <c r="F361" s="194" t="str">
        <f t="shared" si="6"/>
        <v>-</v>
      </c>
    </row>
    <row r="362" spans="1:6" customFormat="1" ht="12.75" customHeight="1" x14ac:dyDescent="0.2">
      <c r="A362" s="193" t="s">
        <v>754</v>
      </c>
      <c r="B362" s="150" t="s">
        <v>658</v>
      </c>
      <c r="C362" s="44" t="s">
        <v>754</v>
      </c>
      <c r="D362" s="262">
        <v>0</v>
      </c>
      <c r="E362" s="262">
        <v>0</v>
      </c>
      <c r="F362" s="194" t="str">
        <f t="shared" ref="F362:F393" si="7">IF(D362&lt;&gt;0,IF(E362/D362&gt;=100,"&gt;&gt;100",E362/D362*100),"-")</f>
        <v>-</v>
      </c>
    </row>
    <row r="363" spans="1:6" customFormat="1" ht="24" customHeight="1" x14ac:dyDescent="0.2">
      <c r="A363" s="193" t="s">
        <v>755</v>
      </c>
      <c r="B363" s="195" t="s">
        <v>756</v>
      </c>
      <c r="C363" s="44" t="s">
        <v>755</v>
      </c>
      <c r="D363" s="263">
        <f>D364+D369+D378+D383+D388+D391</f>
        <v>31980.619999999995</v>
      </c>
      <c r="E363" s="263">
        <f>E364+E369+E378+E383+E388+E391</f>
        <v>43856.350000000006</v>
      </c>
      <c r="F363" s="194">
        <f t="shared" si="7"/>
        <v>137.13414561693929</v>
      </c>
    </row>
    <row r="364" spans="1:6" customFormat="1" ht="12.75" customHeight="1" x14ac:dyDescent="0.2">
      <c r="A364" s="193" t="s">
        <v>757</v>
      </c>
      <c r="B364" s="150" t="s">
        <v>758</v>
      </c>
      <c r="C364" s="44" t="s">
        <v>757</v>
      </c>
      <c r="D364" s="263">
        <f>SUM(D365:D368)</f>
        <v>0</v>
      </c>
      <c r="E364" s="263">
        <f>SUM(E365:E368)</f>
        <v>0</v>
      </c>
      <c r="F364" s="194" t="str">
        <f t="shared" si="7"/>
        <v>-</v>
      </c>
    </row>
    <row r="365" spans="1:6" customFormat="1" ht="12.75" customHeight="1" x14ac:dyDescent="0.2">
      <c r="A365" s="193" t="s">
        <v>759</v>
      </c>
      <c r="B365" s="150" t="s">
        <v>664</v>
      </c>
      <c r="C365" s="44" t="s">
        <v>759</v>
      </c>
      <c r="D365" s="262">
        <v>0</v>
      </c>
      <c r="E365" s="262">
        <v>0</v>
      </c>
      <c r="F365" s="194" t="str">
        <f t="shared" si="7"/>
        <v>-</v>
      </c>
    </row>
    <row r="366" spans="1:6" customFormat="1" ht="12.75" customHeight="1" x14ac:dyDescent="0.2">
      <c r="A366" s="193" t="s">
        <v>760</v>
      </c>
      <c r="B366" s="150" t="s">
        <v>666</v>
      </c>
      <c r="C366" s="44" t="s">
        <v>760</v>
      </c>
      <c r="D366" s="262">
        <v>0</v>
      </c>
      <c r="E366" s="262">
        <v>0</v>
      </c>
      <c r="F366" s="194" t="str">
        <f t="shared" si="7"/>
        <v>-</v>
      </c>
    </row>
    <row r="367" spans="1:6" customFormat="1" ht="12.75" customHeight="1" x14ac:dyDescent="0.2">
      <c r="A367" s="193" t="s">
        <v>761</v>
      </c>
      <c r="B367" s="150" t="s">
        <v>668</v>
      </c>
      <c r="C367" s="44" t="s">
        <v>761</v>
      </c>
      <c r="D367" s="262">
        <v>0</v>
      </c>
      <c r="E367" s="262">
        <v>0</v>
      </c>
      <c r="F367" s="194" t="str">
        <f t="shared" si="7"/>
        <v>-</v>
      </c>
    </row>
    <row r="368" spans="1:6" customFormat="1" ht="12.75" customHeight="1" x14ac:dyDescent="0.2">
      <c r="A368" s="193" t="s">
        <v>762</v>
      </c>
      <c r="B368" s="150" t="s">
        <v>670</v>
      </c>
      <c r="C368" s="44" t="s">
        <v>762</v>
      </c>
      <c r="D368" s="262">
        <v>0</v>
      </c>
      <c r="E368" s="262">
        <v>0</v>
      </c>
      <c r="F368" s="194" t="str">
        <f t="shared" si="7"/>
        <v>-</v>
      </c>
    </row>
    <row r="369" spans="1:6" customFormat="1" ht="12.75" customHeight="1" x14ac:dyDescent="0.2">
      <c r="A369" s="193" t="s">
        <v>763</v>
      </c>
      <c r="B369" s="150" t="s">
        <v>764</v>
      </c>
      <c r="C369" s="44" t="s">
        <v>763</v>
      </c>
      <c r="D369" s="263">
        <f>SUM(D370:D377)</f>
        <v>18512.309999999998</v>
      </c>
      <c r="E369" s="263">
        <f>SUM(E370:E377)</f>
        <v>27166.86</v>
      </c>
      <c r="F369" s="194">
        <f t="shared" si="7"/>
        <v>146.75024348663135</v>
      </c>
    </row>
    <row r="370" spans="1:6" customFormat="1" ht="12.75" customHeight="1" x14ac:dyDescent="0.2">
      <c r="A370" s="193" t="s">
        <v>765</v>
      </c>
      <c r="B370" s="150" t="s">
        <v>674</v>
      </c>
      <c r="C370" s="44" t="s">
        <v>765</v>
      </c>
      <c r="D370" s="262">
        <v>18083.53</v>
      </c>
      <c r="E370" s="262">
        <v>18981.8</v>
      </c>
      <c r="F370" s="194">
        <f t="shared" si="7"/>
        <v>104.96733768241046</v>
      </c>
    </row>
    <row r="371" spans="1:6" customFormat="1" ht="12.75" customHeight="1" x14ac:dyDescent="0.2">
      <c r="A371" s="193" t="s">
        <v>766</v>
      </c>
      <c r="B371" s="150" t="s">
        <v>767</v>
      </c>
      <c r="C371" s="44" t="s">
        <v>766</v>
      </c>
      <c r="D371" s="262">
        <v>0</v>
      </c>
      <c r="E371" s="262">
        <v>2746.43</v>
      </c>
      <c r="F371" s="194" t="str">
        <f t="shared" si="7"/>
        <v>-</v>
      </c>
    </row>
    <row r="372" spans="1:6" customFormat="1" ht="12.75" customHeight="1" x14ac:dyDescent="0.2">
      <c r="A372" s="193" t="s">
        <v>768</v>
      </c>
      <c r="B372" s="150" t="s">
        <v>678</v>
      </c>
      <c r="C372" s="44" t="s">
        <v>768</v>
      </c>
      <c r="D372" s="262">
        <v>0</v>
      </c>
      <c r="E372" s="262">
        <v>2838.13</v>
      </c>
      <c r="F372" s="194" t="str">
        <f t="shared" si="7"/>
        <v>-</v>
      </c>
    </row>
    <row r="373" spans="1:6" customFormat="1" ht="12.75" customHeight="1" x14ac:dyDescent="0.2">
      <c r="A373" s="193" t="s">
        <v>769</v>
      </c>
      <c r="B373" s="150" t="s">
        <v>680</v>
      </c>
      <c r="C373" s="44" t="s">
        <v>769</v>
      </c>
      <c r="D373" s="262">
        <v>0</v>
      </c>
      <c r="E373" s="262">
        <v>0</v>
      </c>
      <c r="F373" s="194" t="str">
        <f t="shared" si="7"/>
        <v>-</v>
      </c>
    </row>
    <row r="374" spans="1:6" customFormat="1" ht="12.75" customHeight="1" x14ac:dyDescent="0.2">
      <c r="A374" s="193" t="s">
        <v>770</v>
      </c>
      <c r="B374" s="150" t="s">
        <v>682</v>
      </c>
      <c r="C374" s="44" t="s">
        <v>770</v>
      </c>
      <c r="D374" s="262">
        <v>0</v>
      </c>
      <c r="E374" s="262">
        <v>0</v>
      </c>
      <c r="F374" s="194" t="str">
        <f t="shared" si="7"/>
        <v>-</v>
      </c>
    </row>
    <row r="375" spans="1:6" customFormat="1" ht="12.75" customHeight="1" x14ac:dyDescent="0.2">
      <c r="A375" s="193" t="s">
        <v>771</v>
      </c>
      <c r="B375" s="150" t="s">
        <v>684</v>
      </c>
      <c r="C375" s="44" t="s">
        <v>771</v>
      </c>
      <c r="D375" s="262">
        <v>0</v>
      </c>
      <c r="E375" s="262">
        <v>0</v>
      </c>
      <c r="F375" s="194" t="str">
        <f t="shared" si="7"/>
        <v>-</v>
      </c>
    </row>
    <row r="376" spans="1:6" customFormat="1" ht="12.75" customHeight="1" x14ac:dyDescent="0.2">
      <c r="A376" s="193" t="s">
        <v>772</v>
      </c>
      <c r="B376" s="195" t="s">
        <v>686</v>
      </c>
      <c r="C376" s="44" t="s">
        <v>772</v>
      </c>
      <c r="D376" s="262">
        <v>428.78</v>
      </c>
      <c r="E376" s="262">
        <v>2600.5</v>
      </c>
      <c r="F376" s="194">
        <f t="shared" si="7"/>
        <v>606.48817575446628</v>
      </c>
    </row>
    <row r="377" spans="1:6" customFormat="1" ht="12.75" customHeight="1" x14ac:dyDescent="0.2">
      <c r="A377" s="193" t="s">
        <v>773</v>
      </c>
      <c r="B377" s="195" t="s">
        <v>688</v>
      </c>
      <c r="C377" s="44" t="s">
        <v>773</v>
      </c>
      <c r="D377" s="262">
        <v>0</v>
      </c>
      <c r="E377" s="262">
        <v>0</v>
      </c>
      <c r="F377" s="194" t="str">
        <f t="shared" si="7"/>
        <v>-</v>
      </c>
    </row>
    <row r="378" spans="1:6" customFormat="1" ht="12.75" customHeight="1" x14ac:dyDescent="0.2">
      <c r="A378" s="193" t="s">
        <v>774</v>
      </c>
      <c r="B378" s="150" t="s">
        <v>775</v>
      </c>
      <c r="C378" s="44" t="s">
        <v>774</v>
      </c>
      <c r="D378" s="263">
        <f>SUM(D379:D382)</f>
        <v>0</v>
      </c>
      <c r="E378" s="263">
        <f>SUM(E379:E382)</f>
        <v>0</v>
      </c>
      <c r="F378" s="194" t="str">
        <f t="shared" si="7"/>
        <v>-</v>
      </c>
    </row>
    <row r="379" spans="1:6" customFormat="1" ht="12.75" customHeight="1" x14ac:dyDescent="0.2">
      <c r="A379" s="193" t="s">
        <v>776</v>
      </c>
      <c r="B379" s="150" t="s">
        <v>692</v>
      </c>
      <c r="C379" s="44" t="s">
        <v>776</v>
      </c>
      <c r="D379" s="262">
        <v>0</v>
      </c>
      <c r="E379" s="262">
        <v>0</v>
      </c>
      <c r="F379" s="194" t="str">
        <f t="shared" si="7"/>
        <v>-</v>
      </c>
    </row>
    <row r="380" spans="1:6" customFormat="1" ht="12.75" customHeight="1" x14ac:dyDescent="0.2">
      <c r="A380" s="193" t="s">
        <v>777</v>
      </c>
      <c r="B380" s="150" t="s">
        <v>694</v>
      </c>
      <c r="C380" s="44" t="s">
        <v>777</v>
      </c>
      <c r="D380" s="262">
        <v>0</v>
      </c>
      <c r="E380" s="262">
        <v>0</v>
      </c>
      <c r="F380" s="194" t="str">
        <f t="shared" si="7"/>
        <v>-</v>
      </c>
    </row>
    <row r="381" spans="1:6" customFormat="1" ht="12.75" customHeight="1" x14ac:dyDescent="0.2">
      <c r="A381" s="193" t="s">
        <v>778</v>
      </c>
      <c r="B381" s="150" t="s">
        <v>696</v>
      </c>
      <c r="C381" s="44" t="s">
        <v>778</v>
      </c>
      <c r="D381" s="262">
        <v>0</v>
      </c>
      <c r="E381" s="262">
        <v>0</v>
      </c>
      <c r="F381" s="194" t="str">
        <f t="shared" si="7"/>
        <v>-</v>
      </c>
    </row>
    <row r="382" spans="1:6" customFormat="1" ht="12.75" customHeight="1" x14ac:dyDescent="0.2">
      <c r="A382" s="193" t="s">
        <v>779</v>
      </c>
      <c r="B382" s="195" t="s">
        <v>698</v>
      </c>
      <c r="C382" s="44" t="s">
        <v>779</v>
      </c>
      <c r="D382" s="262">
        <v>0</v>
      </c>
      <c r="E382" s="262">
        <v>0</v>
      </c>
      <c r="F382" s="194" t="str">
        <f t="shared" si="7"/>
        <v>-</v>
      </c>
    </row>
    <row r="383" spans="1:6" customFormat="1" ht="12.75" customHeight="1" x14ac:dyDescent="0.2">
      <c r="A383" s="193" t="s">
        <v>780</v>
      </c>
      <c r="B383" s="150" t="s">
        <v>781</v>
      </c>
      <c r="C383" s="44" t="s">
        <v>780</v>
      </c>
      <c r="D383" s="263">
        <f>SUM(D384:D387)</f>
        <v>13468.31</v>
      </c>
      <c r="E383" s="263">
        <f>SUM(E384:E387)</f>
        <v>16689.490000000002</v>
      </c>
      <c r="F383" s="194">
        <f t="shared" si="7"/>
        <v>123.91673491328908</v>
      </c>
    </row>
    <row r="384" spans="1:6" customFormat="1" ht="12.75" customHeight="1" x14ac:dyDescent="0.2">
      <c r="A384" s="193" t="s">
        <v>782</v>
      </c>
      <c r="B384" s="150" t="s">
        <v>783</v>
      </c>
      <c r="C384" s="44" t="s">
        <v>782</v>
      </c>
      <c r="D384" s="262">
        <v>13468.31</v>
      </c>
      <c r="E384" s="262">
        <v>16689.490000000002</v>
      </c>
      <c r="F384" s="194">
        <f t="shared" si="7"/>
        <v>123.91673491328908</v>
      </c>
    </row>
    <row r="385" spans="1:6" customFormat="1" ht="12.75" customHeight="1" x14ac:dyDescent="0.2">
      <c r="A385" s="193" t="s">
        <v>784</v>
      </c>
      <c r="B385" s="150" t="s">
        <v>704</v>
      </c>
      <c r="C385" s="44" t="s">
        <v>784</v>
      </c>
      <c r="D385" s="262">
        <v>0</v>
      </c>
      <c r="E385" s="262">
        <v>0</v>
      </c>
      <c r="F385" s="194" t="str">
        <f t="shared" si="7"/>
        <v>-</v>
      </c>
    </row>
    <row r="386" spans="1:6" customFormat="1" ht="12.75" customHeight="1" x14ac:dyDescent="0.2">
      <c r="A386" s="193" t="s">
        <v>785</v>
      </c>
      <c r="B386" s="150" t="s">
        <v>706</v>
      </c>
      <c r="C386" s="44" t="s">
        <v>785</v>
      </c>
      <c r="D386" s="262">
        <v>0</v>
      </c>
      <c r="E386" s="262">
        <v>0</v>
      </c>
      <c r="F386" s="194" t="str">
        <f t="shared" si="7"/>
        <v>-</v>
      </c>
    </row>
    <row r="387" spans="1:6" customFormat="1" ht="12.75" customHeight="1" x14ac:dyDescent="0.2">
      <c r="A387" s="193" t="s">
        <v>786</v>
      </c>
      <c r="B387" s="150" t="s">
        <v>708</v>
      </c>
      <c r="C387" s="44" t="s">
        <v>786</v>
      </c>
      <c r="D387" s="262">
        <v>0</v>
      </c>
      <c r="E387" s="262">
        <v>0</v>
      </c>
      <c r="F387" s="194" t="str">
        <f t="shared" si="7"/>
        <v>-</v>
      </c>
    </row>
    <row r="388" spans="1:6" customFormat="1" ht="12.75" customHeight="1" x14ac:dyDescent="0.2">
      <c r="A388" s="193" t="s">
        <v>787</v>
      </c>
      <c r="B388" s="150" t="s">
        <v>788</v>
      </c>
      <c r="C388" s="44" t="s">
        <v>787</v>
      </c>
      <c r="D388" s="263">
        <f>SUM(D389:D390)</f>
        <v>0</v>
      </c>
      <c r="E388" s="263">
        <f>SUM(E389:E390)</f>
        <v>0</v>
      </c>
      <c r="F388" s="194" t="str">
        <f t="shared" si="7"/>
        <v>-</v>
      </c>
    </row>
    <row r="389" spans="1:6" customFormat="1" ht="12.75" customHeight="1" x14ac:dyDescent="0.2">
      <c r="A389" s="193" t="s">
        <v>789</v>
      </c>
      <c r="B389" s="150" t="s">
        <v>790</v>
      </c>
      <c r="C389" s="44" t="s">
        <v>789</v>
      </c>
      <c r="D389" s="262">
        <v>0</v>
      </c>
      <c r="E389" s="262">
        <v>0</v>
      </c>
      <c r="F389" s="194" t="str">
        <f t="shared" si="7"/>
        <v>-</v>
      </c>
    </row>
    <row r="390" spans="1:6" customFormat="1" ht="12.75" customHeight="1" x14ac:dyDescent="0.2">
      <c r="A390" s="193" t="s">
        <v>791</v>
      </c>
      <c r="B390" s="150" t="s">
        <v>714</v>
      </c>
      <c r="C390" s="44" t="s">
        <v>791</v>
      </c>
      <c r="D390" s="262">
        <v>0</v>
      </c>
      <c r="E390" s="262">
        <v>0</v>
      </c>
      <c r="F390" s="194" t="str">
        <f t="shared" si="7"/>
        <v>-</v>
      </c>
    </row>
    <row r="391" spans="1:6" customFormat="1" ht="12.75" customHeight="1" x14ac:dyDescent="0.2">
      <c r="A391" s="193" t="s">
        <v>792</v>
      </c>
      <c r="B391" s="150" t="s">
        <v>793</v>
      </c>
      <c r="C391" s="44" t="s">
        <v>792</v>
      </c>
      <c r="D391" s="263">
        <f>SUM(D392:D395)</f>
        <v>0</v>
      </c>
      <c r="E391" s="263">
        <f>SUM(E392:E395)</f>
        <v>0</v>
      </c>
      <c r="F391" s="194" t="str">
        <f t="shared" si="7"/>
        <v>-</v>
      </c>
    </row>
    <row r="392" spans="1:6" customFormat="1" ht="12.75" customHeight="1" x14ac:dyDescent="0.2">
      <c r="A392" s="193" t="s">
        <v>794</v>
      </c>
      <c r="B392" s="150" t="s">
        <v>718</v>
      </c>
      <c r="C392" s="44" t="s">
        <v>794</v>
      </c>
      <c r="D392" s="262">
        <v>0</v>
      </c>
      <c r="E392" s="262">
        <v>0</v>
      </c>
      <c r="F392" s="194" t="str">
        <f t="shared" si="7"/>
        <v>-</v>
      </c>
    </row>
    <row r="393" spans="1:6" customFormat="1" ht="12.75" customHeight="1" x14ac:dyDescent="0.2">
      <c r="A393" s="193" t="s">
        <v>795</v>
      </c>
      <c r="B393" s="150" t="s">
        <v>720</v>
      </c>
      <c r="C393" s="44" t="s">
        <v>795</v>
      </c>
      <c r="D393" s="262">
        <v>0</v>
      </c>
      <c r="E393" s="262">
        <v>0</v>
      </c>
      <c r="F393" s="194" t="str">
        <f t="shared" si="7"/>
        <v>-</v>
      </c>
    </row>
    <row r="394" spans="1:6" customFormat="1" ht="12.75" customHeight="1" x14ac:dyDescent="0.2">
      <c r="A394" s="193" t="s">
        <v>796</v>
      </c>
      <c r="B394" s="150" t="s">
        <v>722</v>
      </c>
      <c r="C394" s="44" t="s">
        <v>796</v>
      </c>
      <c r="D394" s="262">
        <v>0</v>
      </c>
      <c r="E394" s="262">
        <v>0</v>
      </c>
      <c r="F394" s="194" t="str">
        <f t="shared" ref="F394:F418" si="8">IF(D394&lt;&gt;0,IF(E394/D394&gt;=100,"&gt;&gt;100",E394/D394*100),"-")</f>
        <v>-</v>
      </c>
    </row>
    <row r="395" spans="1:6" customFormat="1" ht="12.75" customHeight="1" x14ac:dyDescent="0.2">
      <c r="A395" s="193" t="s">
        <v>797</v>
      </c>
      <c r="B395" s="150" t="s">
        <v>724</v>
      </c>
      <c r="C395" s="44" t="s">
        <v>797</v>
      </c>
      <c r="D395" s="262">
        <v>0</v>
      </c>
      <c r="E395" s="262">
        <v>0</v>
      </c>
      <c r="F395" s="194" t="str">
        <f t="shared" si="8"/>
        <v>-</v>
      </c>
    </row>
    <row r="396" spans="1:6" customFormat="1" ht="24" customHeight="1" x14ac:dyDescent="0.2">
      <c r="A396" s="193" t="s">
        <v>798</v>
      </c>
      <c r="B396" s="150" t="s">
        <v>799</v>
      </c>
      <c r="C396" s="44" t="s">
        <v>798</v>
      </c>
      <c r="D396" s="263">
        <f>D397</f>
        <v>0</v>
      </c>
      <c r="E396" s="263">
        <f>E397</f>
        <v>0</v>
      </c>
      <c r="F396" s="194" t="str">
        <f t="shared" si="8"/>
        <v>-</v>
      </c>
    </row>
    <row r="397" spans="1:6" customFormat="1" ht="12.75" customHeight="1" x14ac:dyDescent="0.2">
      <c r="A397" s="193" t="s">
        <v>800</v>
      </c>
      <c r="B397" s="150" t="s">
        <v>801</v>
      </c>
      <c r="C397" s="44" t="s">
        <v>800</v>
      </c>
      <c r="D397" s="263">
        <f>SUM(D398:D399)</f>
        <v>0</v>
      </c>
      <c r="E397" s="263">
        <f>SUM(E398:E399)</f>
        <v>0</v>
      </c>
      <c r="F397" s="194" t="str">
        <f t="shared" si="8"/>
        <v>-</v>
      </c>
    </row>
    <row r="398" spans="1:6" customFormat="1" ht="12.75" customHeight="1" x14ac:dyDescent="0.2">
      <c r="A398" s="193" t="s">
        <v>802</v>
      </c>
      <c r="B398" s="150" t="s">
        <v>730</v>
      </c>
      <c r="C398" s="44" t="s">
        <v>802</v>
      </c>
      <c r="D398" s="262">
        <v>0</v>
      </c>
      <c r="E398" s="262">
        <v>0</v>
      </c>
      <c r="F398" s="194" t="str">
        <f t="shared" si="8"/>
        <v>-</v>
      </c>
    </row>
    <row r="399" spans="1:6" customFormat="1" ht="12.75" customHeight="1" x14ac:dyDescent="0.2">
      <c r="A399" s="193" t="s">
        <v>803</v>
      </c>
      <c r="B399" s="150" t="s">
        <v>732</v>
      </c>
      <c r="C399" s="44" t="s">
        <v>803</v>
      </c>
      <c r="D399" s="262">
        <v>0</v>
      </c>
      <c r="E399" s="262">
        <v>0</v>
      </c>
      <c r="F399" s="194" t="str">
        <f t="shared" si="8"/>
        <v>-</v>
      </c>
    </row>
    <row r="400" spans="1:6" customFormat="1" ht="12.75" customHeight="1" x14ac:dyDescent="0.2">
      <c r="A400" s="193" t="s">
        <v>804</v>
      </c>
      <c r="B400" s="150" t="s">
        <v>805</v>
      </c>
      <c r="C400" s="44" t="s">
        <v>804</v>
      </c>
      <c r="D400" s="263">
        <f>D401</f>
        <v>0</v>
      </c>
      <c r="E400" s="263">
        <f>E401</f>
        <v>0</v>
      </c>
      <c r="F400" s="194" t="str">
        <f t="shared" si="8"/>
        <v>-</v>
      </c>
    </row>
    <row r="401" spans="1:6" customFormat="1" ht="12.75" customHeight="1" x14ac:dyDescent="0.2">
      <c r="A401" s="193" t="s">
        <v>806</v>
      </c>
      <c r="B401" s="150" t="s">
        <v>807</v>
      </c>
      <c r="C401" s="44" t="s">
        <v>806</v>
      </c>
      <c r="D401" s="262">
        <v>0</v>
      </c>
      <c r="E401" s="262">
        <v>0</v>
      </c>
      <c r="F401" s="194" t="str">
        <f t="shared" si="8"/>
        <v>-</v>
      </c>
    </row>
    <row r="402" spans="1:6" customFormat="1" ht="12.75" customHeight="1" x14ac:dyDescent="0.2">
      <c r="A402" s="193" t="s">
        <v>808</v>
      </c>
      <c r="B402" s="150" t="s">
        <v>809</v>
      </c>
      <c r="C402" s="44" t="s">
        <v>808</v>
      </c>
      <c r="D402" s="263">
        <f>SUM(D403:D406)</f>
        <v>0</v>
      </c>
      <c r="E402" s="263">
        <f>SUM(E403:E406)</f>
        <v>0</v>
      </c>
      <c r="F402" s="194" t="str">
        <f t="shared" si="8"/>
        <v>-</v>
      </c>
    </row>
    <row r="403" spans="1:6" customFormat="1" ht="12.75" customHeight="1" x14ac:dyDescent="0.2">
      <c r="A403" s="193" t="s">
        <v>810</v>
      </c>
      <c r="B403" s="150" t="s">
        <v>811</v>
      </c>
      <c r="C403" s="44" t="s">
        <v>810</v>
      </c>
      <c r="D403" s="262">
        <v>0</v>
      </c>
      <c r="E403" s="262">
        <v>0</v>
      </c>
      <c r="F403" s="194" t="str">
        <f t="shared" si="8"/>
        <v>-</v>
      </c>
    </row>
    <row r="404" spans="1:6" customFormat="1" ht="12.75" customHeight="1" x14ac:dyDescent="0.2">
      <c r="A404" s="193" t="s">
        <v>812</v>
      </c>
      <c r="B404" s="150" t="s">
        <v>813</v>
      </c>
      <c r="C404" s="44" t="s">
        <v>812</v>
      </c>
      <c r="D404" s="262">
        <v>0</v>
      </c>
      <c r="E404" s="262">
        <v>0</v>
      </c>
      <c r="F404" s="194" t="str">
        <f t="shared" si="8"/>
        <v>-</v>
      </c>
    </row>
    <row r="405" spans="1:6" customFormat="1" ht="12.75" customHeight="1" x14ac:dyDescent="0.2">
      <c r="A405" s="193" t="s">
        <v>814</v>
      </c>
      <c r="B405" s="150" t="s">
        <v>815</v>
      </c>
      <c r="C405" s="44" t="s">
        <v>814</v>
      </c>
      <c r="D405" s="262">
        <v>0</v>
      </c>
      <c r="E405" s="262">
        <v>0</v>
      </c>
      <c r="F405" s="194" t="str">
        <f t="shared" si="8"/>
        <v>-</v>
      </c>
    </row>
    <row r="406" spans="1:6" customFormat="1" ht="12.75" customHeight="1" x14ac:dyDescent="0.2">
      <c r="A406" s="193" t="s">
        <v>816</v>
      </c>
      <c r="B406" s="150" t="s">
        <v>817</v>
      </c>
      <c r="C406" s="44" t="s">
        <v>816</v>
      </c>
      <c r="D406" s="262">
        <v>0</v>
      </c>
      <c r="E406" s="262">
        <v>0</v>
      </c>
      <c r="F406" s="194" t="str">
        <f t="shared" si="8"/>
        <v>-</v>
      </c>
    </row>
    <row r="407" spans="1:6" customFormat="1" ht="12.75" customHeight="1" x14ac:dyDescent="0.2">
      <c r="A407" s="193"/>
      <c r="B407" s="150" t="s">
        <v>818</v>
      </c>
      <c r="C407" s="44" t="s">
        <v>819</v>
      </c>
      <c r="D407" s="263">
        <f>IF(D298&gt;=D350,D298-D350,0)</f>
        <v>0</v>
      </c>
      <c r="E407" s="263">
        <f>IF(E298&gt;=E350,E298-E350,0)</f>
        <v>0</v>
      </c>
      <c r="F407" s="194" t="str">
        <f t="shared" si="8"/>
        <v>-</v>
      </c>
    </row>
    <row r="408" spans="1:6" customFormat="1" ht="12.75" customHeight="1" x14ac:dyDescent="0.2">
      <c r="A408" s="193"/>
      <c r="B408" s="150" t="s">
        <v>820</v>
      </c>
      <c r="C408" s="44" t="s">
        <v>821</v>
      </c>
      <c r="D408" s="263">
        <f>IF(D350&gt;=D298,D350-D298,0)</f>
        <v>31917.169999999995</v>
      </c>
      <c r="E408" s="263">
        <f>IF(E350&gt;=E298,E350-E298,0)</f>
        <v>43593.430000000008</v>
      </c>
      <c r="F408" s="194">
        <f t="shared" si="8"/>
        <v>136.58300532284039</v>
      </c>
    </row>
    <row r="409" spans="1:6" customFormat="1" ht="12.75" customHeight="1" x14ac:dyDescent="0.2">
      <c r="A409" s="193" t="s">
        <v>822</v>
      </c>
      <c r="B409" s="150" t="s">
        <v>823</v>
      </c>
      <c r="C409" s="44" t="s">
        <v>822</v>
      </c>
      <c r="D409" s="262">
        <v>0</v>
      </c>
      <c r="E409" s="262">
        <v>0</v>
      </c>
      <c r="F409" s="194" t="str">
        <f t="shared" si="8"/>
        <v>-</v>
      </c>
    </row>
    <row r="410" spans="1:6" customFormat="1" ht="12.75" customHeight="1" x14ac:dyDescent="0.2">
      <c r="A410" s="193" t="s">
        <v>824</v>
      </c>
      <c r="B410" s="150" t="s">
        <v>825</v>
      </c>
      <c r="C410" s="44" t="s">
        <v>824</v>
      </c>
      <c r="D410" s="262">
        <v>0</v>
      </c>
      <c r="E410" s="262">
        <v>0</v>
      </c>
      <c r="F410" s="194" t="str">
        <f t="shared" si="8"/>
        <v>-</v>
      </c>
    </row>
    <row r="411" spans="1:6" customFormat="1" ht="12.75" customHeight="1" x14ac:dyDescent="0.2">
      <c r="A411" s="193" t="s">
        <v>826</v>
      </c>
      <c r="B411" s="150" t="s">
        <v>827</v>
      </c>
      <c r="C411" s="44" t="s">
        <v>826</v>
      </c>
      <c r="D411" s="262">
        <v>729.97</v>
      </c>
      <c r="E411" s="262">
        <v>0</v>
      </c>
      <c r="F411" s="194">
        <f t="shared" si="8"/>
        <v>0</v>
      </c>
    </row>
    <row r="412" spans="1:6" customFormat="1" ht="12.75" customHeight="1" x14ac:dyDescent="0.2">
      <c r="A412" s="193"/>
      <c r="B412" s="150" t="s">
        <v>828</v>
      </c>
      <c r="C412" s="44" t="s">
        <v>829</v>
      </c>
      <c r="D412" s="263">
        <f>D6+D298</f>
        <v>2010040.5599999998</v>
      </c>
      <c r="E412" s="263">
        <f>E6+E298</f>
        <v>2407244.15</v>
      </c>
      <c r="F412" s="194">
        <f t="shared" si="8"/>
        <v>119.76097387805946</v>
      </c>
    </row>
    <row r="413" spans="1:6" customFormat="1" ht="12.75" customHeight="1" x14ac:dyDescent="0.2">
      <c r="A413" s="193"/>
      <c r="B413" s="150" t="s">
        <v>830</v>
      </c>
      <c r="C413" s="44" t="s">
        <v>831</v>
      </c>
      <c r="D413" s="263">
        <f>D289+D350</f>
        <v>1994792.5099999998</v>
      </c>
      <c r="E413" s="263">
        <f>E289+E350</f>
        <v>2420163.3100000005</v>
      </c>
      <c r="F413" s="194">
        <f t="shared" si="8"/>
        <v>121.32406242090816</v>
      </c>
    </row>
    <row r="414" spans="1:6" customFormat="1" ht="12.75" customHeight="1" x14ac:dyDescent="0.2">
      <c r="A414" s="193"/>
      <c r="B414" s="150" t="s">
        <v>832</v>
      </c>
      <c r="C414" s="44" t="s">
        <v>833</v>
      </c>
      <c r="D414" s="263">
        <f>IF(D412&gt;=D413,D412-D413,0)</f>
        <v>15248.050000000047</v>
      </c>
      <c r="E414" s="263">
        <f>IF(E412&gt;=E413,E412-E413,0)</f>
        <v>0</v>
      </c>
      <c r="F414" s="194">
        <f t="shared" si="8"/>
        <v>0</v>
      </c>
    </row>
    <row r="415" spans="1:6" customFormat="1" ht="12.75" customHeight="1" x14ac:dyDescent="0.2">
      <c r="A415" s="193"/>
      <c r="B415" s="150" t="s">
        <v>834</v>
      </c>
      <c r="C415" s="44" t="s">
        <v>835</v>
      </c>
      <c r="D415" s="263">
        <f>IF(D413&gt;=D412,D413-D412,0)</f>
        <v>0</v>
      </c>
      <c r="E415" s="263">
        <f>IF(E413&gt;=E412,E413-E412,0)</f>
        <v>12919.160000000615</v>
      </c>
      <c r="F415" s="194" t="str">
        <f t="shared" si="8"/>
        <v>-</v>
      </c>
    </row>
    <row r="416" spans="1:6" customFormat="1" ht="12.75" customHeight="1" x14ac:dyDescent="0.2">
      <c r="A416" s="201" t="s">
        <v>836</v>
      </c>
      <c r="B416" s="195" t="s">
        <v>837</v>
      </c>
      <c r="C416" s="46" t="s">
        <v>838</v>
      </c>
      <c r="D416" s="263">
        <f>IF(D292-D293+D409-D410&gt;=0,D292-D293+D409-D410,0)</f>
        <v>1456.92</v>
      </c>
      <c r="E416" s="263">
        <f>IF(E292-E293+E409-E410&gt;=0,E292-E293+E409-E410,0)</f>
        <v>16704.97</v>
      </c>
      <c r="F416" s="194">
        <f t="shared" si="8"/>
        <v>1146.5948713724845</v>
      </c>
    </row>
    <row r="417" spans="1:6" customFormat="1" ht="12.75" customHeight="1" x14ac:dyDescent="0.2">
      <c r="A417" s="201" t="s">
        <v>836</v>
      </c>
      <c r="B417" s="150" t="s">
        <v>839</v>
      </c>
      <c r="C417" s="46" t="s">
        <v>840</v>
      </c>
      <c r="D417" s="263">
        <f>IF(D293-D292+D410-D409&gt;=0,D293-D292+D410-D409,0)</f>
        <v>0</v>
      </c>
      <c r="E417" s="263">
        <f>IF(E293-E292+E410-E409&gt;=0,E293-E292+E410-E409,0)</f>
        <v>0</v>
      </c>
      <c r="F417" s="194" t="str">
        <f t="shared" si="8"/>
        <v>-</v>
      </c>
    </row>
    <row r="418" spans="1:6" customFormat="1" ht="12.75" customHeight="1" x14ac:dyDescent="0.2">
      <c r="A418" s="198" t="s">
        <v>841</v>
      </c>
      <c r="B418" s="199" t="s">
        <v>842</v>
      </c>
      <c r="C418" s="45" t="s">
        <v>843</v>
      </c>
      <c r="D418" s="266">
        <f>D294+D411</f>
        <v>20239.86</v>
      </c>
      <c r="E418" s="266">
        <f>E294+E411</f>
        <v>15728.7</v>
      </c>
      <c r="F418" s="200">
        <f t="shared" si="8"/>
        <v>77.711505909625856</v>
      </c>
    </row>
    <row r="419" spans="1:6" s="50" customFormat="1" ht="20.100000000000001" customHeight="1" x14ac:dyDescent="0.2">
      <c r="A419" s="327" t="s">
        <v>844</v>
      </c>
      <c r="B419" s="328"/>
      <c r="C419" s="2"/>
      <c r="D419" s="265"/>
      <c r="E419" s="265"/>
      <c r="F419" s="192"/>
    </row>
    <row r="420" spans="1:6" customFormat="1" ht="12.75" customHeight="1" x14ac:dyDescent="0.2">
      <c r="A420" s="193" t="s">
        <v>845</v>
      </c>
      <c r="B420" s="150" t="s">
        <v>846</v>
      </c>
      <c r="C420" s="44" t="s">
        <v>845</v>
      </c>
      <c r="D420" s="263">
        <f>D421+D459+D472+D484+D515</f>
        <v>0</v>
      </c>
      <c r="E420" s="263">
        <f>E421+E459+E472+E484+E515</f>
        <v>0</v>
      </c>
      <c r="F420" s="194" t="str">
        <f t="shared" ref="F420:F483" si="9">IF(D420&lt;&gt;0,IF(E420/D420&gt;=100,"&gt;&gt;100",E420/D420*100),"-")</f>
        <v>-</v>
      </c>
    </row>
    <row r="421" spans="1:6" customFormat="1" ht="24" customHeight="1" x14ac:dyDescent="0.2">
      <c r="A421" s="193" t="s">
        <v>847</v>
      </c>
      <c r="B421" s="195" t="s">
        <v>848</v>
      </c>
      <c r="C421" s="44" t="s">
        <v>847</v>
      </c>
      <c r="D421" s="263">
        <f>D422+D427+D430+D434+D435+D442+D447+D455</f>
        <v>0</v>
      </c>
      <c r="E421" s="263">
        <f>E422+E427+E430+E434+E435+E442+E447+E455</f>
        <v>0</v>
      </c>
      <c r="F421" s="194" t="str">
        <f t="shared" si="9"/>
        <v>-</v>
      </c>
    </row>
    <row r="422" spans="1:6" customFormat="1" ht="24" customHeight="1" x14ac:dyDescent="0.2">
      <c r="A422" s="193" t="s">
        <v>849</v>
      </c>
      <c r="B422" s="150" t="s">
        <v>850</v>
      </c>
      <c r="C422" s="44" t="s">
        <v>849</v>
      </c>
      <c r="D422" s="263">
        <f>SUM(D423:D426)</f>
        <v>0</v>
      </c>
      <c r="E422" s="263">
        <f>SUM(E423:E426)</f>
        <v>0</v>
      </c>
      <c r="F422" s="194" t="str">
        <f t="shared" si="9"/>
        <v>-</v>
      </c>
    </row>
    <row r="423" spans="1:6" customFormat="1" ht="12.75" customHeight="1" x14ac:dyDescent="0.2">
      <c r="A423" s="193" t="s">
        <v>851</v>
      </c>
      <c r="B423" s="150" t="s">
        <v>852</v>
      </c>
      <c r="C423" s="44" t="s">
        <v>851</v>
      </c>
      <c r="D423" s="262">
        <v>0</v>
      </c>
      <c r="E423" s="262">
        <v>0</v>
      </c>
      <c r="F423" s="194" t="str">
        <f t="shared" si="9"/>
        <v>-</v>
      </c>
    </row>
    <row r="424" spans="1:6" customFormat="1" ht="12.75" customHeight="1" x14ac:dyDescent="0.2">
      <c r="A424" s="193" t="s">
        <v>853</v>
      </c>
      <c r="B424" s="150" t="s">
        <v>854</v>
      </c>
      <c r="C424" s="44" t="s">
        <v>853</v>
      </c>
      <c r="D424" s="262">
        <v>0</v>
      </c>
      <c r="E424" s="262">
        <v>0</v>
      </c>
      <c r="F424" s="194" t="str">
        <f t="shared" si="9"/>
        <v>-</v>
      </c>
    </row>
    <row r="425" spans="1:6" customFormat="1" ht="12.75" customHeight="1" x14ac:dyDescent="0.2">
      <c r="A425" s="193" t="s">
        <v>855</v>
      </c>
      <c r="B425" s="150" t="s">
        <v>856</v>
      </c>
      <c r="C425" s="44" t="s">
        <v>855</v>
      </c>
      <c r="D425" s="262">
        <v>0</v>
      </c>
      <c r="E425" s="262">
        <v>0</v>
      </c>
      <c r="F425" s="194" t="str">
        <f t="shared" si="9"/>
        <v>-</v>
      </c>
    </row>
    <row r="426" spans="1:6" customFormat="1" ht="12.75" customHeight="1" x14ac:dyDescent="0.2">
      <c r="A426" s="193" t="s">
        <v>857</v>
      </c>
      <c r="B426" s="150" t="s">
        <v>858</v>
      </c>
      <c r="C426" s="44" t="s">
        <v>857</v>
      </c>
      <c r="D426" s="262">
        <v>0</v>
      </c>
      <c r="E426" s="262">
        <v>0</v>
      </c>
      <c r="F426" s="194" t="str">
        <f t="shared" si="9"/>
        <v>-</v>
      </c>
    </row>
    <row r="427" spans="1:6" customFormat="1" ht="24" customHeight="1" x14ac:dyDescent="0.2">
      <c r="A427" s="193" t="s">
        <v>859</v>
      </c>
      <c r="B427" s="150" t="s">
        <v>860</v>
      </c>
      <c r="C427" s="44" t="s">
        <v>859</v>
      </c>
      <c r="D427" s="263">
        <f>SUM(D428:D429)</f>
        <v>0</v>
      </c>
      <c r="E427" s="263">
        <f>SUM(E428:E429)</f>
        <v>0</v>
      </c>
      <c r="F427" s="194" t="str">
        <f t="shared" si="9"/>
        <v>-</v>
      </c>
    </row>
    <row r="428" spans="1:6" customFormat="1" ht="24" customHeight="1" x14ac:dyDescent="0.2">
      <c r="A428" s="193" t="s">
        <v>861</v>
      </c>
      <c r="B428" s="195" t="s">
        <v>862</v>
      </c>
      <c r="C428" s="44" t="s">
        <v>861</v>
      </c>
      <c r="D428" s="262">
        <v>0</v>
      </c>
      <c r="E428" s="262">
        <v>0</v>
      </c>
      <c r="F428" s="194" t="str">
        <f t="shared" si="9"/>
        <v>-</v>
      </c>
    </row>
    <row r="429" spans="1:6" customFormat="1" ht="24" customHeight="1" x14ac:dyDescent="0.2">
      <c r="A429" s="193" t="s">
        <v>863</v>
      </c>
      <c r="B429" s="195" t="s">
        <v>864</v>
      </c>
      <c r="C429" s="44" t="s">
        <v>863</v>
      </c>
      <c r="D429" s="262">
        <v>0</v>
      </c>
      <c r="E429" s="262">
        <v>0</v>
      </c>
      <c r="F429" s="194" t="str">
        <f t="shared" si="9"/>
        <v>-</v>
      </c>
    </row>
    <row r="430" spans="1:6" customFormat="1" ht="24" customHeight="1" x14ac:dyDescent="0.2">
      <c r="A430" s="193" t="s">
        <v>865</v>
      </c>
      <c r="B430" s="150" t="s">
        <v>866</v>
      </c>
      <c r="C430" s="44" t="s">
        <v>865</v>
      </c>
      <c r="D430" s="263">
        <f>SUM(D431:D433)</f>
        <v>0</v>
      </c>
      <c r="E430" s="263">
        <f>SUM(E431:E433)</f>
        <v>0</v>
      </c>
      <c r="F430" s="194" t="str">
        <f t="shared" si="9"/>
        <v>-</v>
      </c>
    </row>
    <row r="431" spans="1:6" customFormat="1" ht="12.75" customHeight="1" x14ac:dyDescent="0.2">
      <c r="A431" s="193" t="s">
        <v>867</v>
      </c>
      <c r="B431" s="150" t="s">
        <v>868</v>
      </c>
      <c r="C431" s="44" t="s">
        <v>867</v>
      </c>
      <c r="D431" s="262">
        <v>0</v>
      </c>
      <c r="E431" s="262">
        <v>0</v>
      </c>
      <c r="F431" s="194" t="str">
        <f t="shared" si="9"/>
        <v>-</v>
      </c>
    </row>
    <row r="432" spans="1:6" customFormat="1" ht="12.75" customHeight="1" x14ac:dyDescent="0.2">
      <c r="A432" s="193" t="s">
        <v>869</v>
      </c>
      <c r="B432" s="150" t="s">
        <v>870</v>
      </c>
      <c r="C432" s="44" t="s">
        <v>869</v>
      </c>
      <c r="D432" s="262">
        <v>0</v>
      </c>
      <c r="E432" s="262">
        <v>0</v>
      </c>
      <c r="F432" s="194" t="str">
        <f t="shared" si="9"/>
        <v>-</v>
      </c>
    </row>
    <row r="433" spans="1:6" customFormat="1" ht="12.75" customHeight="1" x14ac:dyDescent="0.2">
      <c r="A433" s="193" t="s">
        <v>871</v>
      </c>
      <c r="B433" s="150" t="s">
        <v>872</v>
      </c>
      <c r="C433" s="44" t="s">
        <v>871</v>
      </c>
      <c r="D433" s="262">
        <v>0</v>
      </c>
      <c r="E433" s="262">
        <v>0</v>
      </c>
      <c r="F433" s="194" t="str">
        <f t="shared" si="9"/>
        <v>-</v>
      </c>
    </row>
    <row r="434" spans="1:6" customFormat="1" ht="24" customHeight="1" x14ac:dyDescent="0.2">
      <c r="A434" s="193" t="s">
        <v>873</v>
      </c>
      <c r="B434" s="195" t="s">
        <v>874</v>
      </c>
      <c r="C434" s="44" t="s">
        <v>873</v>
      </c>
      <c r="D434" s="262">
        <v>0</v>
      </c>
      <c r="E434" s="262">
        <v>0</v>
      </c>
      <c r="F434" s="194" t="str">
        <f t="shared" si="9"/>
        <v>-</v>
      </c>
    </row>
    <row r="435" spans="1:6" customFormat="1" ht="24" customHeight="1" x14ac:dyDescent="0.2">
      <c r="A435" s="193" t="s">
        <v>875</v>
      </c>
      <c r="B435" s="150" t="s">
        <v>876</v>
      </c>
      <c r="C435" s="44" t="s">
        <v>875</v>
      </c>
      <c r="D435" s="263">
        <f>SUM(D436:D441)</f>
        <v>0</v>
      </c>
      <c r="E435" s="263">
        <f>SUM(E436:E441)</f>
        <v>0</v>
      </c>
      <c r="F435" s="194" t="str">
        <f t="shared" si="9"/>
        <v>-</v>
      </c>
    </row>
    <row r="436" spans="1:6" customFormat="1" ht="12.75" customHeight="1" x14ac:dyDescent="0.2">
      <c r="A436" s="193" t="s">
        <v>877</v>
      </c>
      <c r="B436" s="150" t="s">
        <v>878</v>
      </c>
      <c r="C436" s="44" t="s">
        <v>877</v>
      </c>
      <c r="D436" s="262">
        <v>0</v>
      </c>
      <c r="E436" s="262">
        <v>0</v>
      </c>
      <c r="F436" s="194" t="str">
        <f t="shared" si="9"/>
        <v>-</v>
      </c>
    </row>
    <row r="437" spans="1:6" customFormat="1" ht="24" customHeight="1" x14ac:dyDescent="0.2">
      <c r="A437" s="193" t="s">
        <v>879</v>
      </c>
      <c r="B437" s="150" t="s">
        <v>880</v>
      </c>
      <c r="C437" s="44" t="s">
        <v>879</v>
      </c>
      <c r="D437" s="262">
        <v>0</v>
      </c>
      <c r="E437" s="262">
        <v>0</v>
      </c>
      <c r="F437" s="194" t="str">
        <f t="shared" si="9"/>
        <v>-</v>
      </c>
    </row>
    <row r="438" spans="1:6" customFormat="1" ht="24" customHeight="1" x14ac:dyDescent="0.2">
      <c r="A438" s="193" t="s">
        <v>881</v>
      </c>
      <c r="B438" s="150" t="s">
        <v>882</v>
      </c>
      <c r="C438" s="44" t="s">
        <v>881</v>
      </c>
      <c r="D438" s="262">
        <v>0</v>
      </c>
      <c r="E438" s="262">
        <v>0</v>
      </c>
      <c r="F438" s="194" t="str">
        <f t="shared" si="9"/>
        <v>-</v>
      </c>
    </row>
    <row r="439" spans="1:6" customFormat="1" ht="12.75" customHeight="1" x14ac:dyDescent="0.2">
      <c r="A439" s="193" t="s">
        <v>883</v>
      </c>
      <c r="B439" s="150" t="s">
        <v>884</v>
      </c>
      <c r="C439" s="44" t="s">
        <v>883</v>
      </c>
      <c r="D439" s="262">
        <v>0</v>
      </c>
      <c r="E439" s="262">
        <v>0</v>
      </c>
      <c r="F439" s="194" t="str">
        <f t="shared" si="9"/>
        <v>-</v>
      </c>
    </row>
    <row r="440" spans="1:6" customFormat="1" ht="12.75" customHeight="1" x14ac:dyDescent="0.2">
      <c r="A440" s="193" t="s">
        <v>885</v>
      </c>
      <c r="B440" s="150" t="s">
        <v>886</v>
      </c>
      <c r="C440" s="44" t="s">
        <v>885</v>
      </c>
      <c r="D440" s="262">
        <v>0</v>
      </c>
      <c r="E440" s="262">
        <v>0</v>
      </c>
      <c r="F440" s="194" t="str">
        <f t="shared" si="9"/>
        <v>-</v>
      </c>
    </row>
    <row r="441" spans="1:6" customFormat="1" ht="12.75" customHeight="1" x14ac:dyDescent="0.2">
      <c r="A441" s="193" t="s">
        <v>887</v>
      </c>
      <c r="B441" s="150" t="s">
        <v>888</v>
      </c>
      <c r="C441" s="44" t="s">
        <v>887</v>
      </c>
      <c r="D441" s="262">
        <v>0</v>
      </c>
      <c r="E441" s="262">
        <v>0</v>
      </c>
      <c r="F441" s="194" t="str">
        <f t="shared" si="9"/>
        <v>-</v>
      </c>
    </row>
    <row r="442" spans="1:6" customFormat="1" ht="24" customHeight="1" x14ac:dyDescent="0.2">
      <c r="A442" s="193" t="s">
        <v>889</v>
      </c>
      <c r="B442" s="150" t="s">
        <v>890</v>
      </c>
      <c r="C442" s="44" t="s">
        <v>889</v>
      </c>
      <c r="D442" s="263">
        <f>SUM(D443:D446)</f>
        <v>0</v>
      </c>
      <c r="E442" s="263">
        <f>SUM(E443:E446)</f>
        <v>0</v>
      </c>
      <c r="F442" s="194" t="str">
        <f t="shared" si="9"/>
        <v>-</v>
      </c>
    </row>
    <row r="443" spans="1:6" customFormat="1" ht="12.75" customHeight="1" x14ac:dyDescent="0.2">
      <c r="A443" s="193" t="s">
        <v>891</v>
      </c>
      <c r="B443" s="150" t="s">
        <v>892</v>
      </c>
      <c r="C443" s="44" t="s">
        <v>891</v>
      </c>
      <c r="D443" s="262">
        <v>0</v>
      </c>
      <c r="E443" s="262">
        <v>0</v>
      </c>
      <c r="F443" s="194" t="str">
        <f t="shared" si="9"/>
        <v>-</v>
      </c>
    </row>
    <row r="444" spans="1:6" customFormat="1" ht="12.75" customHeight="1" x14ac:dyDescent="0.2">
      <c r="A444" s="193" t="s">
        <v>893</v>
      </c>
      <c r="B444" s="150" t="s">
        <v>894</v>
      </c>
      <c r="C444" s="44" t="s">
        <v>893</v>
      </c>
      <c r="D444" s="262">
        <v>0</v>
      </c>
      <c r="E444" s="262">
        <v>0</v>
      </c>
      <c r="F444" s="194" t="str">
        <f t="shared" si="9"/>
        <v>-</v>
      </c>
    </row>
    <row r="445" spans="1:6" customFormat="1" ht="12.75" customHeight="1" x14ac:dyDescent="0.2">
      <c r="A445" s="193" t="s">
        <v>895</v>
      </c>
      <c r="B445" s="150" t="s">
        <v>896</v>
      </c>
      <c r="C445" s="44" t="s">
        <v>895</v>
      </c>
      <c r="D445" s="262">
        <v>0</v>
      </c>
      <c r="E445" s="262">
        <v>0</v>
      </c>
      <c r="F445" s="194" t="str">
        <f t="shared" si="9"/>
        <v>-</v>
      </c>
    </row>
    <row r="446" spans="1:6" customFormat="1" ht="12.75" customHeight="1" x14ac:dyDescent="0.2">
      <c r="A446" s="193" t="s">
        <v>897</v>
      </c>
      <c r="B446" s="150" t="s">
        <v>898</v>
      </c>
      <c r="C446" s="44" t="s">
        <v>897</v>
      </c>
      <c r="D446" s="262">
        <v>0</v>
      </c>
      <c r="E446" s="262">
        <v>0</v>
      </c>
      <c r="F446" s="194" t="str">
        <f t="shared" si="9"/>
        <v>-</v>
      </c>
    </row>
    <row r="447" spans="1:6" customFormat="1" ht="12.75" customHeight="1" x14ac:dyDescent="0.2">
      <c r="A447" s="193" t="s">
        <v>899</v>
      </c>
      <c r="B447" s="150" t="s">
        <v>900</v>
      </c>
      <c r="C447" s="44" t="s">
        <v>899</v>
      </c>
      <c r="D447" s="263">
        <f>SUM(D448:D454)</f>
        <v>0</v>
      </c>
      <c r="E447" s="263">
        <f>SUM(E448:E454)</f>
        <v>0</v>
      </c>
      <c r="F447" s="194" t="str">
        <f t="shared" si="9"/>
        <v>-</v>
      </c>
    </row>
    <row r="448" spans="1:6" customFormat="1" ht="12.75" customHeight="1" x14ac:dyDescent="0.2">
      <c r="A448" s="193" t="s">
        <v>901</v>
      </c>
      <c r="B448" s="150" t="s">
        <v>902</v>
      </c>
      <c r="C448" s="44" t="s">
        <v>901</v>
      </c>
      <c r="D448" s="262">
        <v>0</v>
      </c>
      <c r="E448" s="262">
        <v>0</v>
      </c>
      <c r="F448" s="194" t="str">
        <f t="shared" si="9"/>
        <v>-</v>
      </c>
    </row>
    <row r="449" spans="1:6" customFormat="1" ht="12.75" customHeight="1" x14ac:dyDescent="0.2">
      <c r="A449" s="193" t="s">
        <v>903</v>
      </c>
      <c r="B449" s="150" t="s">
        <v>904</v>
      </c>
      <c r="C449" s="44" t="s">
        <v>903</v>
      </c>
      <c r="D449" s="262">
        <v>0</v>
      </c>
      <c r="E449" s="262">
        <v>0</v>
      </c>
      <c r="F449" s="194" t="str">
        <f t="shared" si="9"/>
        <v>-</v>
      </c>
    </row>
    <row r="450" spans="1:6" customFormat="1" ht="12.75" customHeight="1" x14ac:dyDescent="0.2">
      <c r="A450" s="193" t="s">
        <v>905</v>
      </c>
      <c r="B450" s="150" t="s">
        <v>906</v>
      </c>
      <c r="C450" s="44" t="s">
        <v>905</v>
      </c>
      <c r="D450" s="262">
        <v>0</v>
      </c>
      <c r="E450" s="262">
        <v>0</v>
      </c>
      <c r="F450" s="194" t="str">
        <f t="shared" si="9"/>
        <v>-</v>
      </c>
    </row>
    <row r="451" spans="1:6" customFormat="1" ht="12.75" customHeight="1" x14ac:dyDescent="0.2">
      <c r="A451" s="193" t="s">
        <v>907</v>
      </c>
      <c r="B451" s="150" t="s">
        <v>908</v>
      </c>
      <c r="C451" s="44" t="s">
        <v>907</v>
      </c>
      <c r="D451" s="262">
        <v>0</v>
      </c>
      <c r="E451" s="262">
        <v>0</v>
      </c>
      <c r="F451" s="194" t="str">
        <f t="shared" si="9"/>
        <v>-</v>
      </c>
    </row>
    <row r="452" spans="1:6" customFormat="1" ht="12.75" customHeight="1" x14ac:dyDescent="0.2">
      <c r="A452" s="193" t="s">
        <v>909</v>
      </c>
      <c r="B452" s="150" t="s">
        <v>910</v>
      </c>
      <c r="C452" s="44" t="s">
        <v>909</v>
      </c>
      <c r="D452" s="262">
        <v>0</v>
      </c>
      <c r="E452" s="262">
        <v>0</v>
      </c>
      <c r="F452" s="194" t="str">
        <f t="shared" si="9"/>
        <v>-</v>
      </c>
    </row>
    <row r="453" spans="1:6" customFormat="1" ht="24" customHeight="1" x14ac:dyDescent="0.2">
      <c r="A453" s="193" t="s">
        <v>911</v>
      </c>
      <c r="B453" s="150" t="s">
        <v>912</v>
      </c>
      <c r="C453" s="44" t="s">
        <v>911</v>
      </c>
      <c r="D453" s="262">
        <v>0</v>
      </c>
      <c r="E453" s="262">
        <v>0</v>
      </c>
      <c r="F453" s="194" t="str">
        <f t="shared" si="9"/>
        <v>-</v>
      </c>
    </row>
    <row r="454" spans="1:6" customFormat="1" ht="24" customHeight="1" x14ac:dyDescent="0.2">
      <c r="A454" s="193" t="s">
        <v>913</v>
      </c>
      <c r="B454" s="195" t="s">
        <v>914</v>
      </c>
      <c r="C454" s="44" t="s">
        <v>913</v>
      </c>
      <c r="D454" s="262">
        <v>0</v>
      </c>
      <c r="E454" s="262">
        <v>0</v>
      </c>
      <c r="F454" s="194" t="str">
        <f t="shared" si="9"/>
        <v>-</v>
      </c>
    </row>
    <row r="455" spans="1:6" customFormat="1" ht="12.75" customHeight="1" x14ac:dyDescent="0.2">
      <c r="A455" s="193" t="s">
        <v>915</v>
      </c>
      <c r="B455" s="195" t="s">
        <v>916</v>
      </c>
      <c r="C455" s="44" t="s">
        <v>915</v>
      </c>
      <c r="D455" s="263">
        <f>SUM(D456:D458)</f>
        <v>0</v>
      </c>
      <c r="E455" s="263">
        <f>SUM(E456:E458)</f>
        <v>0</v>
      </c>
      <c r="F455" s="194" t="str">
        <f t="shared" si="9"/>
        <v>-</v>
      </c>
    </row>
    <row r="456" spans="1:6" customFormat="1" ht="24" customHeight="1" x14ac:dyDescent="0.2">
      <c r="A456" s="193" t="s">
        <v>917</v>
      </c>
      <c r="B456" s="195" t="s">
        <v>918</v>
      </c>
      <c r="C456" s="44" t="s">
        <v>917</v>
      </c>
      <c r="D456" s="262">
        <v>0</v>
      </c>
      <c r="E456" s="262">
        <v>0</v>
      </c>
      <c r="F456" s="194" t="str">
        <f t="shared" si="9"/>
        <v>-</v>
      </c>
    </row>
    <row r="457" spans="1:6" customFormat="1" ht="24" customHeight="1" x14ac:dyDescent="0.2">
      <c r="A457" s="193" t="s">
        <v>919</v>
      </c>
      <c r="B457" s="195" t="s">
        <v>920</v>
      </c>
      <c r="C457" s="44" t="s">
        <v>919</v>
      </c>
      <c r="D457" s="262">
        <v>0</v>
      </c>
      <c r="E457" s="262">
        <v>0</v>
      </c>
      <c r="F457" s="194" t="str">
        <f t="shared" si="9"/>
        <v>-</v>
      </c>
    </row>
    <row r="458" spans="1:6" customFormat="1" ht="12.75" customHeight="1" x14ac:dyDescent="0.2">
      <c r="A458" s="193" t="s">
        <v>921</v>
      </c>
      <c r="B458" s="195" t="s">
        <v>922</v>
      </c>
      <c r="C458" s="44" t="s">
        <v>921</v>
      </c>
      <c r="D458" s="262">
        <v>0</v>
      </c>
      <c r="E458" s="262">
        <v>0</v>
      </c>
      <c r="F458" s="194" t="str">
        <f t="shared" si="9"/>
        <v>-</v>
      </c>
    </row>
    <row r="459" spans="1:6" customFormat="1" ht="12.75" customHeight="1" x14ac:dyDescent="0.2">
      <c r="A459" s="193" t="s">
        <v>923</v>
      </c>
      <c r="B459" s="150" t="s">
        <v>924</v>
      </c>
      <c r="C459" s="44" t="s">
        <v>923</v>
      </c>
      <c r="D459" s="263">
        <f>D460+D463+D466+D469</f>
        <v>0</v>
      </c>
      <c r="E459" s="263">
        <f>E460+E463+E466+E469</f>
        <v>0</v>
      </c>
      <c r="F459" s="194" t="str">
        <f t="shared" si="9"/>
        <v>-</v>
      </c>
    </row>
    <row r="460" spans="1:6" customFormat="1" ht="12.75" customHeight="1" x14ac:dyDescent="0.2">
      <c r="A460" s="193" t="s">
        <v>925</v>
      </c>
      <c r="B460" s="150" t="s">
        <v>926</v>
      </c>
      <c r="C460" s="44" t="s">
        <v>925</v>
      </c>
      <c r="D460" s="263">
        <f>SUM(D461:D462)</f>
        <v>0</v>
      </c>
      <c r="E460" s="263">
        <f>SUM(E461:E462)</f>
        <v>0</v>
      </c>
      <c r="F460" s="194" t="str">
        <f t="shared" si="9"/>
        <v>-</v>
      </c>
    </row>
    <row r="461" spans="1:6" customFormat="1" ht="12.75" customHeight="1" x14ac:dyDescent="0.2">
      <c r="A461" s="193" t="s">
        <v>927</v>
      </c>
      <c r="B461" s="150" t="s">
        <v>928</v>
      </c>
      <c r="C461" s="44" t="s">
        <v>927</v>
      </c>
      <c r="D461" s="262">
        <v>0</v>
      </c>
      <c r="E461" s="262">
        <v>0</v>
      </c>
      <c r="F461" s="194" t="str">
        <f t="shared" si="9"/>
        <v>-</v>
      </c>
    </row>
    <row r="462" spans="1:6" customFormat="1" ht="12.75" customHeight="1" x14ac:dyDescent="0.2">
      <c r="A462" s="193" t="s">
        <v>929</v>
      </c>
      <c r="B462" s="150" t="s">
        <v>930</v>
      </c>
      <c r="C462" s="44" t="s">
        <v>929</v>
      </c>
      <c r="D462" s="262">
        <v>0</v>
      </c>
      <c r="E462" s="262">
        <v>0</v>
      </c>
      <c r="F462" s="194" t="str">
        <f t="shared" si="9"/>
        <v>-</v>
      </c>
    </row>
    <row r="463" spans="1:6" customFormat="1" ht="12.75" customHeight="1" x14ac:dyDescent="0.2">
      <c r="A463" s="193" t="s">
        <v>931</v>
      </c>
      <c r="B463" s="150" t="s">
        <v>932</v>
      </c>
      <c r="C463" s="44" t="s">
        <v>931</v>
      </c>
      <c r="D463" s="263">
        <f>SUM(D464:D465)</f>
        <v>0</v>
      </c>
      <c r="E463" s="263">
        <f>SUM(E464:E465)</f>
        <v>0</v>
      </c>
      <c r="F463" s="194" t="str">
        <f t="shared" si="9"/>
        <v>-</v>
      </c>
    </row>
    <row r="464" spans="1:6" customFormat="1" ht="12.75" customHeight="1" x14ac:dyDescent="0.2">
      <c r="A464" s="193" t="s">
        <v>933</v>
      </c>
      <c r="B464" s="150" t="s">
        <v>934</v>
      </c>
      <c r="C464" s="44" t="s">
        <v>933</v>
      </c>
      <c r="D464" s="262">
        <v>0</v>
      </c>
      <c r="E464" s="262">
        <v>0</v>
      </c>
      <c r="F464" s="194" t="str">
        <f t="shared" si="9"/>
        <v>-</v>
      </c>
    </row>
    <row r="465" spans="1:6" customFormat="1" ht="12.75" customHeight="1" x14ac:dyDescent="0.2">
      <c r="A465" s="193" t="s">
        <v>935</v>
      </c>
      <c r="B465" s="150" t="s">
        <v>936</v>
      </c>
      <c r="C465" s="44" t="s">
        <v>935</v>
      </c>
      <c r="D465" s="262">
        <v>0</v>
      </c>
      <c r="E465" s="262">
        <v>0</v>
      </c>
      <c r="F465" s="194" t="str">
        <f t="shared" si="9"/>
        <v>-</v>
      </c>
    </row>
    <row r="466" spans="1:6" customFormat="1" ht="12.75" customHeight="1" x14ac:dyDescent="0.2">
      <c r="A466" s="193" t="s">
        <v>937</v>
      </c>
      <c r="B466" s="150" t="s">
        <v>938</v>
      </c>
      <c r="C466" s="44" t="s">
        <v>937</v>
      </c>
      <c r="D466" s="263">
        <f>SUM(D467:D468)</f>
        <v>0</v>
      </c>
      <c r="E466" s="263">
        <f>SUM(E467:E468)</f>
        <v>0</v>
      </c>
      <c r="F466" s="194" t="str">
        <f t="shared" si="9"/>
        <v>-</v>
      </c>
    </row>
    <row r="467" spans="1:6" customFormat="1" ht="12.75" customHeight="1" x14ac:dyDescent="0.2">
      <c r="A467" s="193" t="s">
        <v>939</v>
      </c>
      <c r="B467" s="150" t="s">
        <v>940</v>
      </c>
      <c r="C467" s="44" t="s">
        <v>939</v>
      </c>
      <c r="D467" s="262">
        <v>0</v>
      </c>
      <c r="E467" s="262">
        <v>0</v>
      </c>
      <c r="F467" s="194" t="str">
        <f t="shared" si="9"/>
        <v>-</v>
      </c>
    </row>
    <row r="468" spans="1:6" customFormat="1" ht="12.75" customHeight="1" x14ac:dyDescent="0.2">
      <c r="A468" s="193" t="s">
        <v>941</v>
      </c>
      <c r="B468" s="150" t="s">
        <v>942</v>
      </c>
      <c r="C468" s="44" t="s">
        <v>941</v>
      </c>
      <c r="D468" s="262">
        <v>0</v>
      </c>
      <c r="E468" s="262">
        <v>0</v>
      </c>
      <c r="F468" s="194" t="str">
        <f t="shared" si="9"/>
        <v>-</v>
      </c>
    </row>
    <row r="469" spans="1:6" customFormat="1" ht="12.75" customHeight="1" x14ac:dyDescent="0.2">
      <c r="A469" s="193" t="s">
        <v>943</v>
      </c>
      <c r="B469" s="150" t="s">
        <v>944</v>
      </c>
      <c r="C469" s="44" t="s">
        <v>943</v>
      </c>
      <c r="D469" s="263">
        <f>SUM(D470:D471)</f>
        <v>0</v>
      </c>
      <c r="E469" s="263">
        <f>SUM(E470:E471)</f>
        <v>0</v>
      </c>
      <c r="F469" s="194" t="str">
        <f t="shared" si="9"/>
        <v>-</v>
      </c>
    </row>
    <row r="470" spans="1:6" customFormat="1" ht="12.75" customHeight="1" x14ac:dyDescent="0.2">
      <c r="A470" s="193" t="s">
        <v>945</v>
      </c>
      <c r="B470" s="150" t="s">
        <v>946</v>
      </c>
      <c r="C470" s="44" t="s">
        <v>945</v>
      </c>
      <c r="D470" s="262">
        <v>0</v>
      </c>
      <c r="E470" s="262">
        <v>0</v>
      </c>
      <c r="F470" s="194" t="str">
        <f t="shared" si="9"/>
        <v>-</v>
      </c>
    </row>
    <row r="471" spans="1:6" customFormat="1" ht="12.75" customHeight="1" x14ac:dyDescent="0.2">
      <c r="A471" s="193" t="s">
        <v>947</v>
      </c>
      <c r="B471" s="150" t="s">
        <v>948</v>
      </c>
      <c r="C471" s="44" t="s">
        <v>947</v>
      </c>
      <c r="D471" s="262">
        <v>0</v>
      </c>
      <c r="E471" s="262">
        <v>0</v>
      </c>
      <c r="F471" s="194" t="str">
        <f t="shared" si="9"/>
        <v>-</v>
      </c>
    </row>
    <row r="472" spans="1:6" customFormat="1" ht="12.75" customHeight="1" x14ac:dyDescent="0.2">
      <c r="A472" s="193" t="s">
        <v>949</v>
      </c>
      <c r="B472" s="150" t="s">
        <v>950</v>
      </c>
      <c r="C472" s="44" t="s">
        <v>949</v>
      </c>
      <c r="D472" s="263">
        <f>D473+D477+D478+D481</f>
        <v>0</v>
      </c>
      <c r="E472" s="263">
        <f>E473+E477+E478+E481</f>
        <v>0</v>
      </c>
      <c r="F472" s="194" t="str">
        <f t="shared" si="9"/>
        <v>-</v>
      </c>
    </row>
    <row r="473" spans="1:6" customFormat="1" ht="24" customHeight="1" x14ac:dyDescent="0.2">
      <c r="A473" s="193" t="s">
        <v>951</v>
      </c>
      <c r="B473" s="150" t="s">
        <v>952</v>
      </c>
      <c r="C473" s="44" t="s">
        <v>951</v>
      </c>
      <c r="D473" s="263">
        <f>SUM(D474:D476)</f>
        <v>0</v>
      </c>
      <c r="E473" s="263">
        <f>SUM(E474:E476)</f>
        <v>0</v>
      </c>
      <c r="F473" s="194" t="str">
        <f t="shared" si="9"/>
        <v>-</v>
      </c>
    </row>
    <row r="474" spans="1:6" customFormat="1" ht="12.75" customHeight="1" x14ac:dyDescent="0.2">
      <c r="A474" s="193" t="s">
        <v>953</v>
      </c>
      <c r="B474" s="150" t="s">
        <v>954</v>
      </c>
      <c r="C474" s="44" t="s">
        <v>953</v>
      </c>
      <c r="D474" s="262">
        <v>0</v>
      </c>
      <c r="E474" s="262">
        <v>0</v>
      </c>
      <c r="F474" s="194" t="str">
        <f t="shared" si="9"/>
        <v>-</v>
      </c>
    </row>
    <row r="475" spans="1:6" customFormat="1" ht="12.75" customHeight="1" x14ac:dyDescent="0.2">
      <c r="A475" s="193" t="s">
        <v>955</v>
      </c>
      <c r="B475" s="150" t="s">
        <v>956</v>
      </c>
      <c r="C475" s="44" t="s">
        <v>955</v>
      </c>
      <c r="D475" s="262">
        <v>0</v>
      </c>
      <c r="E475" s="262">
        <v>0</v>
      </c>
      <c r="F475" s="194" t="str">
        <f t="shared" si="9"/>
        <v>-</v>
      </c>
    </row>
    <row r="476" spans="1:6" customFormat="1" ht="12.75" customHeight="1" x14ac:dyDescent="0.2">
      <c r="A476" s="193" t="s">
        <v>957</v>
      </c>
      <c r="B476" s="150" t="s">
        <v>958</v>
      </c>
      <c r="C476" s="44" t="s">
        <v>957</v>
      </c>
      <c r="D476" s="262">
        <v>0</v>
      </c>
      <c r="E476" s="262">
        <v>0</v>
      </c>
      <c r="F476" s="194" t="str">
        <f t="shared" si="9"/>
        <v>-</v>
      </c>
    </row>
    <row r="477" spans="1:6" customFormat="1" ht="24" customHeight="1" x14ac:dyDescent="0.2">
      <c r="A477" s="193" t="s">
        <v>959</v>
      </c>
      <c r="B477" s="195" t="s">
        <v>960</v>
      </c>
      <c r="C477" s="44" t="s">
        <v>959</v>
      </c>
      <c r="D477" s="262">
        <v>0</v>
      </c>
      <c r="E477" s="262">
        <v>0</v>
      </c>
      <c r="F477" s="194" t="str">
        <f t="shared" si="9"/>
        <v>-</v>
      </c>
    </row>
    <row r="478" spans="1:6" customFormat="1" ht="24" customHeight="1" x14ac:dyDescent="0.2">
      <c r="A478" s="193" t="s">
        <v>961</v>
      </c>
      <c r="B478" s="150" t="s">
        <v>962</v>
      </c>
      <c r="C478" s="44" t="s">
        <v>961</v>
      </c>
      <c r="D478" s="263">
        <f>SUM(D479:D480)</f>
        <v>0</v>
      </c>
      <c r="E478" s="263">
        <f>SUM(E479:E480)</f>
        <v>0</v>
      </c>
      <c r="F478" s="194" t="str">
        <f t="shared" si="9"/>
        <v>-</v>
      </c>
    </row>
    <row r="479" spans="1:6" customFormat="1" ht="24" customHeight="1" x14ac:dyDescent="0.2">
      <c r="A479" s="193" t="s">
        <v>963</v>
      </c>
      <c r="B479" s="195" t="s">
        <v>964</v>
      </c>
      <c r="C479" s="44" t="s">
        <v>963</v>
      </c>
      <c r="D479" s="262">
        <v>0</v>
      </c>
      <c r="E479" s="262">
        <v>0</v>
      </c>
      <c r="F479" s="194" t="str">
        <f t="shared" si="9"/>
        <v>-</v>
      </c>
    </row>
    <row r="480" spans="1:6" customFormat="1" ht="12.75" customHeight="1" x14ac:dyDescent="0.2">
      <c r="A480" s="193" t="s">
        <v>965</v>
      </c>
      <c r="B480" s="150" t="s">
        <v>966</v>
      </c>
      <c r="C480" s="44" t="s">
        <v>965</v>
      </c>
      <c r="D480" s="262">
        <v>0</v>
      </c>
      <c r="E480" s="262">
        <v>0</v>
      </c>
      <c r="F480" s="194" t="str">
        <f t="shared" si="9"/>
        <v>-</v>
      </c>
    </row>
    <row r="481" spans="1:6" customFormat="1" ht="24" customHeight="1" x14ac:dyDescent="0.2">
      <c r="A481" s="193" t="s">
        <v>967</v>
      </c>
      <c r="B481" s="150" t="s">
        <v>968</v>
      </c>
      <c r="C481" s="44" t="s">
        <v>967</v>
      </c>
      <c r="D481" s="263">
        <f>SUM(D482:D483)</f>
        <v>0</v>
      </c>
      <c r="E481" s="263">
        <f>SUM(E482:E483)</f>
        <v>0</v>
      </c>
      <c r="F481" s="194" t="str">
        <f t="shared" si="9"/>
        <v>-</v>
      </c>
    </row>
    <row r="482" spans="1:6" customFormat="1" ht="12.75" customHeight="1" x14ac:dyDescent="0.2">
      <c r="A482" s="193" t="s">
        <v>969</v>
      </c>
      <c r="B482" s="150" t="s">
        <v>970</v>
      </c>
      <c r="C482" s="44" t="s">
        <v>969</v>
      </c>
      <c r="D482" s="262">
        <v>0</v>
      </c>
      <c r="E482" s="262">
        <v>0</v>
      </c>
      <c r="F482" s="194" t="str">
        <f t="shared" si="9"/>
        <v>-</v>
      </c>
    </row>
    <row r="483" spans="1:6" customFormat="1" ht="12.75" customHeight="1" x14ac:dyDescent="0.2">
      <c r="A483" s="193" t="s">
        <v>971</v>
      </c>
      <c r="B483" s="150" t="s">
        <v>972</v>
      </c>
      <c r="C483" s="44" t="s">
        <v>971</v>
      </c>
      <c r="D483" s="262">
        <v>0</v>
      </c>
      <c r="E483" s="262">
        <v>0</v>
      </c>
      <c r="F483" s="194" t="str">
        <f t="shared" si="9"/>
        <v>-</v>
      </c>
    </row>
    <row r="484" spans="1:6" customFormat="1" ht="12.75" customHeight="1" x14ac:dyDescent="0.2">
      <c r="A484" s="193" t="s">
        <v>973</v>
      </c>
      <c r="B484" s="150" t="s">
        <v>974</v>
      </c>
      <c r="C484" s="44" t="s">
        <v>973</v>
      </c>
      <c r="D484" s="263">
        <f>D485+D490+D494+D495+D502+D507</f>
        <v>0</v>
      </c>
      <c r="E484" s="263">
        <f>E485+E490+E494+E495+E502+E507</f>
        <v>0</v>
      </c>
      <c r="F484" s="194" t="str">
        <f t="shared" ref="F484:F547" si="10">IF(D484&lt;&gt;0,IF(E484/D484&gt;=100,"&gt;&gt;100",E484/D484*100),"-")</f>
        <v>-</v>
      </c>
    </row>
    <row r="485" spans="1:6" customFormat="1" ht="24" customHeight="1" x14ac:dyDescent="0.2">
      <c r="A485" s="193" t="s">
        <v>975</v>
      </c>
      <c r="B485" s="150" t="s">
        <v>976</v>
      </c>
      <c r="C485" s="44" t="s">
        <v>975</v>
      </c>
      <c r="D485" s="263">
        <f>SUM(D486:D489)</f>
        <v>0</v>
      </c>
      <c r="E485" s="263">
        <f>SUM(E486:E489)</f>
        <v>0</v>
      </c>
      <c r="F485" s="194" t="str">
        <f t="shared" si="10"/>
        <v>-</v>
      </c>
    </row>
    <row r="486" spans="1:6" customFormat="1" ht="12.75" customHeight="1" x14ac:dyDescent="0.2">
      <c r="A486" s="193" t="s">
        <v>977</v>
      </c>
      <c r="B486" s="150" t="s">
        <v>978</v>
      </c>
      <c r="C486" s="44" t="s">
        <v>977</v>
      </c>
      <c r="D486" s="262">
        <v>0</v>
      </c>
      <c r="E486" s="262">
        <v>0</v>
      </c>
      <c r="F486" s="194" t="str">
        <f t="shared" si="10"/>
        <v>-</v>
      </c>
    </row>
    <row r="487" spans="1:6" customFormat="1" ht="12.75" customHeight="1" x14ac:dyDescent="0.2">
      <c r="A487" s="193" t="s">
        <v>979</v>
      </c>
      <c r="B487" s="150" t="s">
        <v>980</v>
      </c>
      <c r="C487" s="44" t="s">
        <v>979</v>
      </c>
      <c r="D487" s="262">
        <v>0</v>
      </c>
      <c r="E487" s="262">
        <v>0</v>
      </c>
      <c r="F487" s="194" t="str">
        <f t="shared" si="10"/>
        <v>-</v>
      </c>
    </row>
    <row r="488" spans="1:6" customFormat="1" ht="12.75" customHeight="1" x14ac:dyDescent="0.2">
      <c r="A488" s="193" t="s">
        <v>981</v>
      </c>
      <c r="B488" s="150" t="s">
        <v>982</v>
      </c>
      <c r="C488" s="44" t="s">
        <v>981</v>
      </c>
      <c r="D488" s="262">
        <v>0</v>
      </c>
      <c r="E488" s="262">
        <v>0</v>
      </c>
      <c r="F488" s="194" t="str">
        <f t="shared" si="10"/>
        <v>-</v>
      </c>
    </row>
    <row r="489" spans="1:6" customFormat="1" ht="12.75" customHeight="1" x14ac:dyDescent="0.2">
      <c r="A489" s="193" t="s">
        <v>983</v>
      </c>
      <c r="B489" s="150" t="s">
        <v>984</v>
      </c>
      <c r="C489" s="44" t="s">
        <v>983</v>
      </c>
      <c r="D489" s="262">
        <v>0</v>
      </c>
      <c r="E489" s="262">
        <v>0</v>
      </c>
      <c r="F489" s="194" t="str">
        <f t="shared" si="10"/>
        <v>-</v>
      </c>
    </row>
    <row r="490" spans="1:6" customFormat="1" ht="24" customHeight="1" x14ac:dyDescent="0.2">
      <c r="A490" s="193" t="s">
        <v>985</v>
      </c>
      <c r="B490" s="150" t="s">
        <v>986</v>
      </c>
      <c r="C490" s="44" t="s">
        <v>985</v>
      </c>
      <c r="D490" s="263">
        <f>SUM(D491:D493)</f>
        <v>0</v>
      </c>
      <c r="E490" s="263">
        <f>SUM(E491:E493)</f>
        <v>0</v>
      </c>
      <c r="F490" s="194" t="str">
        <f t="shared" si="10"/>
        <v>-</v>
      </c>
    </row>
    <row r="491" spans="1:6" customFormat="1" ht="12.75" customHeight="1" x14ac:dyDescent="0.2">
      <c r="A491" s="193" t="s">
        <v>987</v>
      </c>
      <c r="B491" s="150" t="s">
        <v>988</v>
      </c>
      <c r="C491" s="44" t="s">
        <v>987</v>
      </c>
      <c r="D491" s="262">
        <v>0</v>
      </c>
      <c r="E491" s="262">
        <v>0</v>
      </c>
      <c r="F491" s="194" t="str">
        <f t="shared" si="10"/>
        <v>-</v>
      </c>
    </row>
    <row r="492" spans="1:6" customFormat="1" ht="12.75" customHeight="1" x14ac:dyDescent="0.2">
      <c r="A492" s="193" t="s">
        <v>989</v>
      </c>
      <c r="B492" s="150" t="s">
        <v>990</v>
      </c>
      <c r="C492" s="44" t="s">
        <v>989</v>
      </c>
      <c r="D492" s="262">
        <v>0</v>
      </c>
      <c r="E492" s="262">
        <v>0</v>
      </c>
      <c r="F492" s="194" t="str">
        <f t="shared" si="10"/>
        <v>-</v>
      </c>
    </row>
    <row r="493" spans="1:6" customFormat="1" ht="12.75" customHeight="1" x14ac:dyDescent="0.2">
      <c r="A493" s="193" t="s">
        <v>991</v>
      </c>
      <c r="B493" s="150" t="s">
        <v>992</v>
      </c>
      <c r="C493" s="44" t="s">
        <v>991</v>
      </c>
      <c r="D493" s="262">
        <v>0</v>
      </c>
      <c r="E493" s="262">
        <v>0</v>
      </c>
      <c r="F493" s="194" t="str">
        <f t="shared" si="10"/>
        <v>-</v>
      </c>
    </row>
    <row r="494" spans="1:6" customFormat="1" ht="12.75" customHeight="1" x14ac:dyDescent="0.2">
      <c r="A494" s="193" t="s">
        <v>993</v>
      </c>
      <c r="B494" s="150" t="s">
        <v>994</v>
      </c>
      <c r="C494" s="44" t="s">
        <v>993</v>
      </c>
      <c r="D494" s="262">
        <v>0</v>
      </c>
      <c r="E494" s="262">
        <v>0</v>
      </c>
      <c r="F494" s="194" t="str">
        <f t="shared" si="10"/>
        <v>-</v>
      </c>
    </row>
    <row r="495" spans="1:6" customFormat="1" ht="24" customHeight="1" x14ac:dyDescent="0.2">
      <c r="A495" s="193" t="s">
        <v>995</v>
      </c>
      <c r="B495" s="150" t="s">
        <v>996</v>
      </c>
      <c r="C495" s="44" t="s">
        <v>995</v>
      </c>
      <c r="D495" s="263">
        <f>SUM(D496:D501)</f>
        <v>0</v>
      </c>
      <c r="E495" s="263">
        <f>SUM(E496:E501)</f>
        <v>0</v>
      </c>
      <c r="F495" s="194" t="str">
        <f t="shared" si="10"/>
        <v>-</v>
      </c>
    </row>
    <row r="496" spans="1:6" customFormat="1" ht="12.75" customHeight="1" x14ac:dyDescent="0.2">
      <c r="A496" s="193" t="s">
        <v>997</v>
      </c>
      <c r="B496" s="150" t="s">
        <v>998</v>
      </c>
      <c r="C496" s="44" t="s">
        <v>997</v>
      </c>
      <c r="D496" s="262">
        <v>0</v>
      </c>
      <c r="E496" s="262">
        <v>0</v>
      </c>
      <c r="F496" s="194" t="str">
        <f t="shared" si="10"/>
        <v>-</v>
      </c>
    </row>
    <row r="497" spans="1:6" customFormat="1" ht="12.75" customHeight="1" x14ac:dyDescent="0.2">
      <c r="A497" s="193" t="s">
        <v>999</v>
      </c>
      <c r="B497" s="150" t="s">
        <v>1000</v>
      </c>
      <c r="C497" s="44" t="s">
        <v>999</v>
      </c>
      <c r="D497" s="262">
        <v>0</v>
      </c>
      <c r="E497" s="262">
        <v>0</v>
      </c>
      <c r="F497" s="194" t="str">
        <f t="shared" si="10"/>
        <v>-</v>
      </c>
    </row>
    <row r="498" spans="1:6" customFormat="1" ht="24" customHeight="1" x14ac:dyDescent="0.2">
      <c r="A498" s="193" t="s">
        <v>1001</v>
      </c>
      <c r="B498" s="150" t="s">
        <v>1002</v>
      </c>
      <c r="C498" s="44" t="s">
        <v>1001</v>
      </c>
      <c r="D498" s="262">
        <v>0</v>
      </c>
      <c r="E498" s="262">
        <v>0</v>
      </c>
      <c r="F498" s="194" t="str">
        <f t="shared" si="10"/>
        <v>-</v>
      </c>
    </row>
    <row r="499" spans="1:6" customFormat="1" ht="12.75" customHeight="1" x14ac:dyDescent="0.2">
      <c r="A499" s="193" t="s">
        <v>1003</v>
      </c>
      <c r="B499" s="150" t="s">
        <v>1004</v>
      </c>
      <c r="C499" s="44" t="s">
        <v>1003</v>
      </c>
      <c r="D499" s="262">
        <v>0</v>
      </c>
      <c r="E499" s="262">
        <v>0</v>
      </c>
      <c r="F499" s="194" t="str">
        <f t="shared" si="10"/>
        <v>-</v>
      </c>
    </row>
    <row r="500" spans="1:6" customFormat="1" ht="12.75" customHeight="1" x14ac:dyDescent="0.2">
      <c r="A500" s="193" t="s">
        <v>1005</v>
      </c>
      <c r="B500" s="150" t="s">
        <v>1006</v>
      </c>
      <c r="C500" s="44" t="s">
        <v>1005</v>
      </c>
      <c r="D500" s="262">
        <v>0</v>
      </c>
      <c r="E500" s="262">
        <v>0</v>
      </c>
      <c r="F500" s="194" t="str">
        <f t="shared" si="10"/>
        <v>-</v>
      </c>
    </row>
    <row r="501" spans="1:6" customFormat="1" ht="12.75" customHeight="1" x14ac:dyDescent="0.2">
      <c r="A501" s="193" t="s">
        <v>1007</v>
      </c>
      <c r="B501" s="150" t="s">
        <v>1008</v>
      </c>
      <c r="C501" s="44" t="s">
        <v>1007</v>
      </c>
      <c r="D501" s="262">
        <v>0</v>
      </c>
      <c r="E501" s="262">
        <v>0</v>
      </c>
      <c r="F501" s="194" t="str">
        <f t="shared" si="10"/>
        <v>-</v>
      </c>
    </row>
    <row r="502" spans="1:6" customFormat="1" ht="24" customHeight="1" x14ac:dyDescent="0.2">
      <c r="A502" s="193" t="s">
        <v>1009</v>
      </c>
      <c r="B502" s="195" t="s">
        <v>1010</v>
      </c>
      <c r="C502" s="44" t="s">
        <v>1009</v>
      </c>
      <c r="D502" s="263">
        <f>SUM(D503:D506)</f>
        <v>0</v>
      </c>
      <c r="E502" s="263">
        <f>SUM(E503:E506)</f>
        <v>0</v>
      </c>
      <c r="F502" s="194" t="str">
        <f t="shared" si="10"/>
        <v>-</v>
      </c>
    </row>
    <row r="503" spans="1:6" customFormat="1" ht="12.75" customHeight="1" x14ac:dyDescent="0.2">
      <c r="A503" s="193" t="s">
        <v>1011</v>
      </c>
      <c r="B503" s="150" t="s">
        <v>1012</v>
      </c>
      <c r="C503" s="44" t="s">
        <v>1011</v>
      </c>
      <c r="D503" s="262">
        <v>0</v>
      </c>
      <c r="E503" s="262">
        <v>0</v>
      </c>
      <c r="F503" s="194" t="str">
        <f t="shared" si="10"/>
        <v>-</v>
      </c>
    </row>
    <row r="504" spans="1:6" customFormat="1" ht="12.75" customHeight="1" x14ac:dyDescent="0.2">
      <c r="A504" s="193" t="s">
        <v>1013</v>
      </c>
      <c r="B504" s="150" t="s">
        <v>1014</v>
      </c>
      <c r="C504" s="44" t="s">
        <v>1013</v>
      </c>
      <c r="D504" s="262">
        <v>0</v>
      </c>
      <c r="E504" s="262">
        <v>0</v>
      </c>
      <c r="F504" s="194" t="str">
        <f t="shared" si="10"/>
        <v>-</v>
      </c>
    </row>
    <row r="505" spans="1:6" customFormat="1" ht="12.75" customHeight="1" x14ac:dyDescent="0.2">
      <c r="A505" s="193" t="s">
        <v>1015</v>
      </c>
      <c r="B505" s="150" t="s">
        <v>1016</v>
      </c>
      <c r="C505" s="44" t="s">
        <v>1015</v>
      </c>
      <c r="D505" s="262">
        <v>0</v>
      </c>
      <c r="E505" s="262">
        <v>0</v>
      </c>
      <c r="F505" s="194" t="str">
        <f t="shared" si="10"/>
        <v>-</v>
      </c>
    </row>
    <row r="506" spans="1:6" customFormat="1" ht="12.75" customHeight="1" x14ac:dyDescent="0.2">
      <c r="A506" s="193" t="s">
        <v>1017</v>
      </c>
      <c r="B506" s="150" t="s">
        <v>1018</v>
      </c>
      <c r="C506" s="44" t="s">
        <v>1017</v>
      </c>
      <c r="D506" s="262">
        <v>0</v>
      </c>
      <c r="E506" s="262">
        <v>0</v>
      </c>
      <c r="F506" s="194" t="str">
        <f t="shared" si="10"/>
        <v>-</v>
      </c>
    </row>
    <row r="507" spans="1:6" customFormat="1" ht="12.75" customHeight="1" x14ac:dyDescent="0.2">
      <c r="A507" s="193" t="s">
        <v>1019</v>
      </c>
      <c r="B507" s="150" t="s">
        <v>1020</v>
      </c>
      <c r="C507" s="44" t="s">
        <v>1019</v>
      </c>
      <c r="D507" s="263">
        <f>SUM(D508:D514)</f>
        <v>0</v>
      </c>
      <c r="E507" s="263">
        <f>SUM(E508:E514)</f>
        <v>0</v>
      </c>
      <c r="F507" s="194" t="str">
        <f t="shared" si="10"/>
        <v>-</v>
      </c>
    </row>
    <row r="508" spans="1:6" customFormat="1" ht="12.75" customHeight="1" x14ac:dyDescent="0.2">
      <c r="A508" s="193" t="s">
        <v>1021</v>
      </c>
      <c r="B508" s="150" t="s">
        <v>1022</v>
      </c>
      <c r="C508" s="44" t="s">
        <v>1021</v>
      </c>
      <c r="D508" s="262">
        <v>0</v>
      </c>
      <c r="E508" s="262">
        <v>0</v>
      </c>
      <c r="F508" s="194" t="str">
        <f t="shared" si="10"/>
        <v>-</v>
      </c>
    </row>
    <row r="509" spans="1:6" customFormat="1" ht="12.75" customHeight="1" x14ac:dyDescent="0.2">
      <c r="A509" s="193" t="s">
        <v>1023</v>
      </c>
      <c r="B509" s="150" t="s">
        <v>1024</v>
      </c>
      <c r="C509" s="44" t="s">
        <v>1023</v>
      </c>
      <c r="D509" s="262">
        <v>0</v>
      </c>
      <c r="E509" s="262">
        <v>0</v>
      </c>
      <c r="F509" s="194" t="str">
        <f t="shared" si="10"/>
        <v>-</v>
      </c>
    </row>
    <row r="510" spans="1:6" customFormat="1" ht="12.75" customHeight="1" x14ac:dyDescent="0.2">
      <c r="A510" s="193" t="s">
        <v>1025</v>
      </c>
      <c r="B510" s="150" t="s">
        <v>1026</v>
      </c>
      <c r="C510" s="44" t="s">
        <v>1025</v>
      </c>
      <c r="D510" s="262">
        <v>0</v>
      </c>
      <c r="E510" s="262">
        <v>0</v>
      </c>
      <c r="F510" s="194" t="str">
        <f t="shared" si="10"/>
        <v>-</v>
      </c>
    </row>
    <row r="511" spans="1:6" customFormat="1" ht="12.75" customHeight="1" x14ac:dyDescent="0.2">
      <c r="A511" s="193" t="s">
        <v>1027</v>
      </c>
      <c r="B511" s="150" t="s">
        <v>1028</v>
      </c>
      <c r="C511" s="44" t="s">
        <v>1027</v>
      </c>
      <c r="D511" s="262">
        <v>0</v>
      </c>
      <c r="E511" s="262">
        <v>0</v>
      </c>
      <c r="F511" s="194" t="str">
        <f t="shared" si="10"/>
        <v>-</v>
      </c>
    </row>
    <row r="512" spans="1:6" customFormat="1" ht="12.75" customHeight="1" x14ac:dyDescent="0.2">
      <c r="A512" s="193" t="s">
        <v>1029</v>
      </c>
      <c r="B512" s="150" t="s">
        <v>1030</v>
      </c>
      <c r="C512" s="44" t="s">
        <v>1029</v>
      </c>
      <c r="D512" s="262">
        <v>0</v>
      </c>
      <c r="E512" s="262">
        <v>0</v>
      </c>
      <c r="F512" s="194" t="str">
        <f t="shared" si="10"/>
        <v>-</v>
      </c>
    </row>
    <row r="513" spans="1:6" customFormat="1" ht="12.75" customHeight="1" x14ac:dyDescent="0.2">
      <c r="A513" s="193" t="s">
        <v>1031</v>
      </c>
      <c r="B513" s="150" t="s">
        <v>1032</v>
      </c>
      <c r="C513" s="44" t="s">
        <v>1031</v>
      </c>
      <c r="D513" s="262">
        <v>0</v>
      </c>
      <c r="E513" s="262">
        <v>0</v>
      </c>
      <c r="F513" s="194" t="str">
        <f t="shared" si="10"/>
        <v>-</v>
      </c>
    </row>
    <row r="514" spans="1:6" customFormat="1" ht="24" customHeight="1" x14ac:dyDescent="0.2">
      <c r="A514" s="193" t="s">
        <v>1033</v>
      </c>
      <c r="B514" s="150" t="s">
        <v>1034</v>
      </c>
      <c r="C514" s="44" t="s">
        <v>1033</v>
      </c>
      <c r="D514" s="262">
        <v>0</v>
      </c>
      <c r="E514" s="262">
        <v>0</v>
      </c>
      <c r="F514" s="194" t="str">
        <f t="shared" si="10"/>
        <v>-</v>
      </c>
    </row>
    <row r="515" spans="1:6" customFormat="1" ht="12.75" customHeight="1" x14ac:dyDescent="0.2">
      <c r="A515" s="193" t="s">
        <v>1035</v>
      </c>
      <c r="B515" s="150" t="s">
        <v>1036</v>
      </c>
      <c r="C515" s="44" t="s">
        <v>1035</v>
      </c>
      <c r="D515" s="263">
        <f>D516+D519+D522+D525</f>
        <v>0</v>
      </c>
      <c r="E515" s="263">
        <f>E516+E519+E522+E525</f>
        <v>0</v>
      </c>
      <c r="F515" s="194" t="str">
        <f t="shared" si="10"/>
        <v>-</v>
      </c>
    </row>
    <row r="516" spans="1:6" customFormat="1" ht="12.75" customHeight="1" x14ac:dyDescent="0.2">
      <c r="A516" s="193" t="s">
        <v>1037</v>
      </c>
      <c r="B516" s="150" t="s">
        <v>1038</v>
      </c>
      <c r="C516" s="44" t="s">
        <v>1037</v>
      </c>
      <c r="D516" s="263">
        <f>SUM(D517:D518)</f>
        <v>0</v>
      </c>
      <c r="E516" s="263">
        <f>SUM(E517:E518)</f>
        <v>0</v>
      </c>
      <c r="F516" s="194" t="str">
        <f t="shared" si="10"/>
        <v>-</v>
      </c>
    </row>
    <row r="517" spans="1:6" customFormat="1" ht="12.75" customHeight="1" x14ac:dyDescent="0.2">
      <c r="A517" s="193" t="s">
        <v>1039</v>
      </c>
      <c r="B517" s="150" t="s">
        <v>1040</v>
      </c>
      <c r="C517" s="44" t="s">
        <v>1039</v>
      </c>
      <c r="D517" s="262">
        <v>0</v>
      </c>
      <c r="E517" s="262">
        <v>0</v>
      </c>
      <c r="F517" s="194" t="str">
        <f t="shared" si="10"/>
        <v>-</v>
      </c>
    </row>
    <row r="518" spans="1:6" customFormat="1" ht="12.75" customHeight="1" x14ac:dyDescent="0.2">
      <c r="A518" s="193" t="s">
        <v>1041</v>
      </c>
      <c r="B518" s="150" t="s">
        <v>1042</v>
      </c>
      <c r="C518" s="44" t="s">
        <v>1041</v>
      </c>
      <c r="D518" s="262">
        <v>0</v>
      </c>
      <c r="E518" s="262">
        <v>0</v>
      </c>
      <c r="F518" s="194" t="str">
        <f t="shared" si="10"/>
        <v>-</v>
      </c>
    </row>
    <row r="519" spans="1:6" customFormat="1" ht="12.75" customHeight="1" x14ac:dyDescent="0.2">
      <c r="A519" s="193" t="s">
        <v>1043</v>
      </c>
      <c r="B519" s="150" t="s">
        <v>1044</v>
      </c>
      <c r="C519" s="44" t="s">
        <v>1043</v>
      </c>
      <c r="D519" s="263">
        <f>SUM(D520:D521)</f>
        <v>0</v>
      </c>
      <c r="E519" s="263">
        <f>SUM(E520:E521)</f>
        <v>0</v>
      </c>
      <c r="F519" s="194" t="str">
        <f t="shared" si="10"/>
        <v>-</v>
      </c>
    </row>
    <row r="520" spans="1:6" customFormat="1" ht="12.75" customHeight="1" x14ac:dyDescent="0.2">
      <c r="A520" s="193" t="s">
        <v>1045</v>
      </c>
      <c r="B520" s="150" t="s">
        <v>1046</v>
      </c>
      <c r="C520" s="44" t="s">
        <v>1045</v>
      </c>
      <c r="D520" s="262">
        <v>0</v>
      </c>
      <c r="E520" s="262">
        <v>0</v>
      </c>
      <c r="F520" s="194" t="str">
        <f t="shared" si="10"/>
        <v>-</v>
      </c>
    </row>
    <row r="521" spans="1:6" customFormat="1" ht="12.75" customHeight="1" x14ac:dyDescent="0.2">
      <c r="A521" s="193" t="s">
        <v>1047</v>
      </c>
      <c r="B521" s="150" t="s">
        <v>1048</v>
      </c>
      <c r="C521" s="44" t="s">
        <v>1047</v>
      </c>
      <c r="D521" s="262">
        <v>0</v>
      </c>
      <c r="E521" s="262">
        <v>0</v>
      </c>
      <c r="F521" s="194" t="str">
        <f t="shared" si="10"/>
        <v>-</v>
      </c>
    </row>
    <row r="522" spans="1:6" customFormat="1" ht="12.75" customHeight="1" x14ac:dyDescent="0.2">
      <c r="A522" s="193" t="s">
        <v>1049</v>
      </c>
      <c r="B522" s="150" t="s">
        <v>1050</v>
      </c>
      <c r="C522" s="44" t="s">
        <v>1049</v>
      </c>
      <c r="D522" s="263">
        <f>SUM(D523:D524)</f>
        <v>0</v>
      </c>
      <c r="E522" s="263">
        <f>SUM(E523:E524)</f>
        <v>0</v>
      </c>
      <c r="F522" s="194" t="str">
        <f t="shared" si="10"/>
        <v>-</v>
      </c>
    </row>
    <row r="523" spans="1:6" customFormat="1" ht="12.75" customHeight="1" x14ac:dyDescent="0.2">
      <c r="A523" s="193" t="s">
        <v>1051</v>
      </c>
      <c r="B523" s="150" t="s">
        <v>1052</v>
      </c>
      <c r="C523" s="44" t="s">
        <v>1051</v>
      </c>
      <c r="D523" s="262">
        <v>0</v>
      </c>
      <c r="E523" s="262">
        <v>0</v>
      </c>
      <c r="F523" s="194" t="str">
        <f t="shared" si="10"/>
        <v>-</v>
      </c>
    </row>
    <row r="524" spans="1:6" customFormat="1" ht="12.75" customHeight="1" x14ac:dyDescent="0.2">
      <c r="A524" s="193" t="s">
        <v>1053</v>
      </c>
      <c r="B524" s="150" t="s">
        <v>1054</v>
      </c>
      <c r="C524" s="44" t="s">
        <v>1053</v>
      </c>
      <c r="D524" s="262">
        <v>0</v>
      </c>
      <c r="E524" s="262">
        <v>0</v>
      </c>
      <c r="F524" s="194" t="str">
        <f t="shared" si="10"/>
        <v>-</v>
      </c>
    </row>
    <row r="525" spans="1:6" customFormat="1" ht="12.75" customHeight="1" x14ac:dyDescent="0.2">
      <c r="A525" s="193" t="s">
        <v>1055</v>
      </c>
      <c r="B525" s="150" t="s">
        <v>1056</v>
      </c>
      <c r="C525" s="44" t="s">
        <v>1055</v>
      </c>
      <c r="D525" s="263">
        <f>SUM(D526:D527)</f>
        <v>0</v>
      </c>
      <c r="E525" s="263">
        <f>SUM(E526:E527)</f>
        <v>0</v>
      </c>
      <c r="F525" s="194" t="str">
        <f t="shared" si="10"/>
        <v>-</v>
      </c>
    </row>
    <row r="526" spans="1:6" customFormat="1" ht="12.75" customHeight="1" x14ac:dyDescent="0.2">
      <c r="A526" s="193" t="s">
        <v>1057</v>
      </c>
      <c r="B526" s="150" t="s">
        <v>1058</v>
      </c>
      <c r="C526" s="44" t="s">
        <v>1057</v>
      </c>
      <c r="D526" s="262">
        <v>0</v>
      </c>
      <c r="E526" s="262">
        <v>0</v>
      </c>
      <c r="F526" s="194" t="str">
        <f t="shared" si="10"/>
        <v>-</v>
      </c>
    </row>
    <row r="527" spans="1:6" customFormat="1" ht="12.75" customHeight="1" x14ac:dyDescent="0.2">
      <c r="A527" s="193" t="s">
        <v>1059</v>
      </c>
      <c r="B527" s="150" t="s">
        <v>1060</v>
      </c>
      <c r="C527" s="44" t="s">
        <v>1059</v>
      </c>
      <c r="D527" s="262">
        <v>0</v>
      </c>
      <c r="E527" s="262">
        <v>0</v>
      </c>
      <c r="F527" s="194" t="str">
        <f t="shared" si="10"/>
        <v>-</v>
      </c>
    </row>
    <row r="528" spans="1:6" customFormat="1" ht="12.75" customHeight="1" x14ac:dyDescent="0.2">
      <c r="A528" s="193" t="s">
        <v>1061</v>
      </c>
      <c r="B528" s="150" t="s">
        <v>1062</v>
      </c>
      <c r="C528" s="44" t="s">
        <v>1061</v>
      </c>
      <c r="D528" s="263">
        <f>D529+D567+D580+D593+D625</f>
        <v>0</v>
      </c>
      <c r="E528" s="263">
        <f>E529+E567+E580+E593+E625</f>
        <v>0</v>
      </c>
      <c r="F528" s="194" t="str">
        <f t="shared" si="10"/>
        <v>-</v>
      </c>
    </row>
    <row r="529" spans="1:6" customFormat="1" ht="24" customHeight="1" x14ac:dyDescent="0.2">
      <c r="A529" s="193" t="s">
        <v>1063</v>
      </c>
      <c r="B529" s="150" t="s">
        <v>1064</v>
      </c>
      <c r="C529" s="44" t="s">
        <v>1063</v>
      </c>
      <c r="D529" s="263">
        <f>D530+D535+D538+D542+D543+D550+D555+D563</f>
        <v>0</v>
      </c>
      <c r="E529" s="263">
        <f>E530+E535+E538+E542+E543+E550+E555+E563</f>
        <v>0</v>
      </c>
      <c r="F529" s="194" t="str">
        <f t="shared" si="10"/>
        <v>-</v>
      </c>
    </row>
    <row r="530" spans="1:6" customFormat="1" ht="24" customHeight="1" x14ac:dyDescent="0.2">
      <c r="A530" s="193" t="s">
        <v>1065</v>
      </c>
      <c r="B530" s="150" t="s">
        <v>1066</v>
      </c>
      <c r="C530" s="44" t="s">
        <v>1065</v>
      </c>
      <c r="D530" s="263">
        <f>SUM(D531:D534)</f>
        <v>0</v>
      </c>
      <c r="E530" s="263">
        <f>SUM(E531:E534)</f>
        <v>0</v>
      </c>
      <c r="F530" s="194" t="str">
        <f t="shared" si="10"/>
        <v>-</v>
      </c>
    </row>
    <row r="531" spans="1:6" customFormat="1" ht="12.75" customHeight="1" x14ac:dyDescent="0.2">
      <c r="A531" s="193" t="s">
        <v>1067</v>
      </c>
      <c r="B531" s="150" t="s">
        <v>1068</v>
      </c>
      <c r="C531" s="44" t="s">
        <v>1067</v>
      </c>
      <c r="D531" s="262">
        <v>0</v>
      </c>
      <c r="E531" s="262">
        <v>0</v>
      </c>
      <c r="F531" s="194" t="str">
        <f t="shared" si="10"/>
        <v>-</v>
      </c>
    </row>
    <row r="532" spans="1:6" customFormat="1" ht="12.75" customHeight="1" x14ac:dyDescent="0.2">
      <c r="A532" s="193" t="s">
        <v>1069</v>
      </c>
      <c r="B532" s="150" t="s">
        <v>1070</v>
      </c>
      <c r="C532" s="44" t="s">
        <v>1069</v>
      </c>
      <c r="D532" s="262">
        <v>0</v>
      </c>
      <c r="E532" s="262">
        <v>0</v>
      </c>
      <c r="F532" s="194" t="str">
        <f t="shared" si="10"/>
        <v>-</v>
      </c>
    </row>
    <row r="533" spans="1:6" customFormat="1" ht="12.75" customHeight="1" x14ac:dyDescent="0.2">
      <c r="A533" s="193" t="s">
        <v>1071</v>
      </c>
      <c r="B533" s="150" t="s">
        <v>1072</v>
      </c>
      <c r="C533" s="44" t="s">
        <v>1071</v>
      </c>
      <c r="D533" s="262">
        <v>0</v>
      </c>
      <c r="E533" s="262">
        <v>0</v>
      </c>
      <c r="F533" s="194" t="str">
        <f t="shared" si="10"/>
        <v>-</v>
      </c>
    </row>
    <row r="534" spans="1:6" customFormat="1" ht="12.75" customHeight="1" x14ac:dyDescent="0.2">
      <c r="A534" s="193" t="s">
        <v>1073</v>
      </c>
      <c r="B534" s="150" t="s">
        <v>1074</v>
      </c>
      <c r="C534" s="44" t="s">
        <v>1073</v>
      </c>
      <c r="D534" s="262">
        <v>0</v>
      </c>
      <c r="E534" s="262">
        <v>0</v>
      </c>
      <c r="F534" s="194" t="str">
        <f t="shared" si="10"/>
        <v>-</v>
      </c>
    </row>
    <row r="535" spans="1:6" customFormat="1" ht="24" customHeight="1" x14ac:dyDescent="0.2">
      <c r="A535" s="193" t="s">
        <v>1075</v>
      </c>
      <c r="B535" s="195" t="s">
        <v>1076</v>
      </c>
      <c r="C535" s="44" t="s">
        <v>1075</v>
      </c>
      <c r="D535" s="263">
        <f>SUM(D536:D537)</f>
        <v>0</v>
      </c>
      <c r="E535" s="263">
        <f>SUM(E536:E537)</f>
        <v>0</v>
      </c>
      <c r="F535" s="194" t="str">
        <f t="shared" si="10"/>
        <v>-</v>
      </c>
    </row>
    <row r="536" spans="1:6" customFormat="1" ht="24" customHeight="1" x14ac:dyDescent="0.2">
      <c r="A536" s="193" t="s">
        <v>1077</v>
      </c>
      <c r="B536" s="150" t="s">
        <v>1078</v>
      </c>
      <c r="C536" s="44" t="s">
        <v>1077</v>
      </c>
      <c r="D536" s="262">
        <v>0</v>
      </c>
      <c r="E536" s="262">
        <v>0</v>
      </c>
      <c r="F536" s="194" t="str">
        <f t="shared" si="10"/>
        <v>-</v>
      </c>
    </row>
    <row r="537" spans="1:6" customFormat="1" ht="24" customHeight="1" x14ac:dyDescent="0.2">
      <c r="A537" s="193" t="s">
        <v>1079</v>
      </c>
      <c r="B537" s="150" t="s">
        <v>1080</v>
      </c>
      <c r="C537" s="44" t="s">
        <v>1079</v>
      </c>
      <c r="D537" s="262">
        <v>0</v>
      </c>
      <c r="E537" s="262">
        <v>0</v>
      </c>
      <c r="F537" s="194" t="str">
        <f t="shared" si="10"/>
        <v>-</v>
      </c>
    </row>
    <row r="538" spans="1:6" customFormat="1" ht="24" customHeight="1" x14ac:dyDescent="0.2">
      <c r="A538" s="193" t="s">
        <v>1081</v>
      </c>
      <c r="B538" s="150" t="s">
        <v>1082</v>
      </c>
      <c r="C538" s="44" t="s">
        <v>1081</v>
      </c>
      <c r="D538" s="263">
        <f>SUM(D539:D541)</f>
        <v>0</v>
      </c>
      <c r="E538" s="263">
        <f>SUM(E539:E541)</f>
        <v>0</v>
      </c>
      <c r="F538" s="194" t="str">
        <f t="shared" si="10"/>
        <v>-</v>
      </c>
    </row>
    <row r="539" spans="1:6" customFormat="1" ht="12.75" customHeight="1" x14ac:dyDescent="0.2">
      <c r="A539" s="193" t="s">
        <v>1083</v>
      </c>
      <c r="B539" s="150" t="s">
        <v>1084</v>
      </c>
      <c r="C539" s="44" t="s">
        <v>1083</v>
      </c>
      <c r="D539" s="262">
        <v>0</v>
      </c>
      <c r="E539" s="262">
        <v>0</v>
      </c>
      <c r="F539" s="194" t="str">
        <f t="shared" si="10"/>
        <v>-</v>
      </c>
    </row>
    <row r="540" spans="1:6" customFormat="1" ht="12.75" customHeight="1" x14ac:dyDescent="0.2">
      <c r="A540" s="201" t="s">
        <v>1085</v>
      </c>
      <c r="B540" s="150" t="s">
        <v>1086</v>
      </c>
      <c r="C540" s="46" t="s">
        <v>1085</v>
      </c>
      <c r="D540" s="262">
        <v>0</v>
      </c>
      <c r="E540" s="262">
        <v>0</v>
      </c>
      <c r="F540" s="194" t="str">
        <f t="shared" si="10"/>
        <v>-</v>
      </c>
    </row>
    <row r="541" spans="1:6" customFormat="1" ht="12.75" customHeight="1" x14ac:dyDescent="0.2">
      <c r="A541" s="201" t="s">
        <v>1087</v>
      </c>
      <c r="B541" s="150" t="s">
        <v>1088</v>
      </c>
      <c r="C541" s="46" t="s">
        <v>1087</v>
      </c>
      <c r="D541" s="262">
        <v>0</v>
      </c>
      <c r="E541" s="262">
        <v>0</v>
      </c>
      <c r="F541" s="194" t="str">
        <f t="shared" si="10"/>
        <v>-</v>
      </c>
    </row>
    <row r="542" spans="1:6" customFormat="1" ht="12.75" customHeight="1" x14ac:dyDescent="0.2">
      <c r="A542" s="193" t="s">
        <v>1089</v>
      </c>
      <c r="B542" s="195" t="s">
        <v>1090</v>
      </c>
      <c r="C542" s="44" t="s">
        <v>1089</v>
      </c>
      <c r="D542" s="262">
        <v>0</v>
      </c>
      <c r="E542" s="262">
        <v>0</v>
      </c>
      <c r="F542" s="194" t="str">
        <f t="shared" si="10"/>
        <v>-</v>
      </c>
    </row>
    <row r="543" spans="1:6" customFormat="1" ht="24" customHeight="1" x14ac:dyDescent="0.2">
      <c r="A543" s="193" t="s">
        <v>1091</v>
      </c>
      <c r="B543" s="150" t="s">
        <v>1092</v>
      </c>
      <c r="C543" s="44" t="s">
        <v>1091</v>
      </c>
      <c r="D543" s="263">
        <f>SUM(D544:D549)</f>
        <v>0</v>
      </c>
      <c r="E543" s="263">
        <f>SUM(E544:E549)</f>
        <v>0</v>
      </c>
      <c r="F543" s="194" t="str">
        <f t="shared" si="10"/>
        <v>-</v>
      </c>
    </row>
    <row r="544" spans="1:6" customFormat="1" ht="12.75" customHeight="1" x14ac:dyDescent="0.2">
      <c r="A544" s="193" t="s">
        <v>1093</v>
      </c>
      <c r="B544" s="150" t="s">
        <v>1094</v>
      </c>
      <c r="C544" s="44" t="s">
        <v>1093</v>
      </c>
      <c r="D544" s="262">
        <v>0</v>
      </c>
      <c r="E544" s="262">
        <v>0</v>
      </c>
      <c r="F544" s="194" t="str">
        <f t="shared" si="10"/>
        <v>-</v>
      </c>
    </row>
    <row r="545" spans="1:6" customFormat="1" ht="12.75" customHeight="1" x14ac:dyDescent="0.2">
      <c r="A545" s="193" t="s">
        <v>1095</v>
      </c>
      <c r="B545" s="150" t="s">
        <v>1096</v>
      </c>
      <c r="C545" s="44" t="s">
        <v>1095</v>
      </c>
      <c r="D545" s="262">
        <v>0</v>
      </c>
      <c r="E545" s="262">
        <v>0</v>
      </c>
      <c r="F545" s="194" t="str">
        <f t="shared" si="10"/>
        <v>-</v>
      </c>
    </row>
    <row r="546" spans="1:6" customFormat="1" ht="24" customHeight="1" x14ac:dyDescent="0.2">
      <c r="A546" s="193" t="s">
        <v>1097</v>
      </c>
      <c r="B546" s="150" t="s">
        <v>1098</v>
      </c>
      <c r="C546" s="44" t="s">
        <v>1097</v>
      </c>
      <c r="D546" s="262">
        <v>0</v>
      </c>
      <c r="E546" s="262">
        <v>0</v>
      </c>
      <c r="F546" s="194" t="str">
        <f t="shared" si="10"/>
        <v>-</v>
      </c>
    </row>
    <row r="547" spans="1:6" customFormat="1" ht="12.75" customHeight="1" x14ac:dyDescent="0.2">
      <c r="A547" s="193" t="s">
        <v>1099</v>
      </c>
      <c r="B547" s="150" t="s">
        <v>1100</v>
      </c>
      <c r="C547" s="44" t="s">
        <v>1099</v>
      </c>
      <c r="D547" s="262">
        <v>0</v>
      </c>
      <c r="E547" s="262">
        <v>0</v>
      </c>
      <c r="F547" s="194" t="str">
        <f t="shared" si="10"/>
        <v>-</v>
      </c>
    </row>
    <row r="548" spans="1:6" customFormat="1" ht="12.75" customHeight="1" x14ac:dyDescent="0.2">
      <c r="A548" s="193" t="s">
        <v>1101</v>
      </c>
      <c r="B548" s="150" t="s">
        <v>1102</v>
      </c>
      <c r="C548" s="44" t="s">
        <v>1101</v>
      </c>
      <c r="D548" s="262">
        <v>0</v>
      </c>
      <c r="E548" s="262">
        <v>0</v>
      </c>
      <c r="F548" s="194" t="str">
        <f t="shared" ref="F548:F611" si="11">IF(D548&lt;&gt;0,IF(E548/D548&gt;=100,"&gt;&gt;100",E548/D548*100),"-")</f>
        <v>-</v>
      </c>
    </row>
    <row r="549" spans="1:6" customFormat="1" ht="12.75" customHeight="1" x14ac:dyDescent="0.2">
      <c r="A549" s="193" t="s">
        <v>1103</v>
      </c>
      <c r="B549" s="150" t="s">
        <v>1104</v>
      </c>
      <c r="C549" s="44" t="s">
        <v>1103</v>
      </c>
      <c r="D549" s="262">
        <v>0</v>
      </c>
      <c r="E549" s="262">
        <v>0</v>
      </c>
      <c r="F549" s="194" t="str">
        <f t="shared" si="11"/>
        <v>-</v>
      </c>
    </row>
    <row r="550" spans="1:6" customFormat="1" ht="24" customHeight="1" x14ac:dyDescent="0.2">
      <c r="A550" s="193" t="s">
        <v>1105</v>
      </c>
      <c r="B550" s="195" t="s">
        <v>1106</v>
      </c>
      <c r="C550" s="44" t="s">
        <v>1105</v>
      </c>
      <c r="D550" s="263">
        <f>SUM(D551:D554)</f>
        <v>0</v>
      </c>
      <c r="E550" s="263">
        <f>SUM(E551:E554)</f>
        <v>0</v>
      </c>
      <c r="F550" s="194" t="str">
        <f t="shared" si="11"/>
        <v>-</v>
      </c>
    </row>
    <row r="551" spans="1:6" customFormat="1" ht="12.75" customHeight="1" x14ac:dyDescent="0.2">
      <c r="A551" s="193" t="s">
        <v>1107</v>
      </c>
      <c r="B551" s="150" t="s">
        <v>1108</v>
      </c>
      <c r="C551" s="44" t="s">
        <v>1107</v>
      </c>
      <c r="D551" s="262">
        <v>0</v>
      </c>
      <c r="E551" s="262">
        <v>0</v>
      </c>
      <c r="F551" s="194" t="str">
        <f t="shared" si="11"/>
        <v>-</v>
      </c>
    </row>
    <row r="552" spans="1:6" customFormat="1" ht="12.75" customHeight="1" x14ac:dyDescent="0.2">
      <c r="A552" s="193" t="s">
        <v>1109</v>
      </c>
      <c r="B552" s="150" t="s">
        <v>1110</v>
      </c>
      <c r="C552" s="44" t="s">
        <v>1109</v>
      </c>
      <c r="D552" s="262">
        <v>0</v>
      </c>
      <c r="E552" s="262">
        <v>0</v>
      </c>
      <c r="F552" s="194" t="str">
        <f t="shared" si="11"/>
        <v>-</v>
      </c>
    </row>
    <row r="553" spans="1:6" customFormat="1" ht="12.75" customHeight="1" x14ac:dyDescent="0.2">
      <c r="A553" s="193" t="s">
        <v>1111</v>
      </c>
      <c r="B553" s="150" t="s">
        <v>1112</v>
      </c>
      <c r="C553" s="44" t="s">
        <v>1111</v>
      </c>
      <c r="D553" s="262">
        <v>0</v>
      </c>
      <c r="E553" s="262">
        <v>0</v>
      </c>
      <c r="F553" s="194" t="str">
        <f t="shared" si="11"/>
        <v>-</v>
      </c>
    </row>
    <row r="554" spans="1:6" customFormat="1" ht="12.75" customHeight="1" x14ac:dyDescent="0.2">
      <c r="A554" s="193" t="s">
        <v>1113</v>
      </c>
      <c r="B554" s="150" t="s">
        <v>1114</v>
      </c>
      <c r="C554" s="44" t="s">
        <v>1113</v>
      </c>
      <c r="D554" s="262">
        <v>0</v>
      </c>
      <c r="E554" s="262">
        <v>0</v>
      </c>
      <c r="F554" s="194" t="str">
        <f t="shared" si="11"/>
        <v>-</v>
      </c>
    </row>
    <row r="555" spans="1:6" customFormat="1" ht="12.75" customHeight="1" x14ac:dyDescent="0.2">
      <c r="A555" s="193" t="s">
        <v>1115</v>
      </c>
      <c r="B555" s="150" t="s">
        <v>1116</v>
      </c>
      <c r="C555" s="44" t="s">
        <v>1115</v>
      </c>
      <c r="D555" s="263">
        <f>SUM(D556:D562)</f>
        <v>0</v>
      </c>
      <c r="E555" s="263">
        <f>SUM(E556:E562)</f>
        <v>0</v>
      </c>
      <c r="F555" s="194" t="str">
        <f t="shared" si="11"/>
        <v>-</v>
      </c>
    </row>
    <row r="556" spans="1:6" customFormat="1" ht="12.75" customHeight="1" x14ac:dyDescent="0.2">
      <c r="A556" s="193" t="s">
        <v>1117</v>
      </c>
      <c r="B556" s="150" t="s">
        <v>1118</v>
      </c>
      <c r="C556" s="44" t="s">
        <v>1117</v>
      </c>
      <c r="D556" s="262">
        <v>0</v>
      </c>
      <c r="E556" s="262">
        <v>0</v>
      </c>
      <c r="F556" s="194" t="str">
        <f t="shared" si="11"/>
        <v>-</v>
      </c>
    </row>
    <row r="557" spans="1:6" customFormat="1" ht="12.75" customHeight="1" x14ac:dyDescent="0.2">
      <c r="A557" s="193" t="s">
        <v>1119</v>
      </c>
      <c r="B557" s="150" t="s">
        <v>1120</v>
      </c>
      <c r="C557" s="44" t="s">
        <v>1119</v>
      </c>
      <c r="D557" s="262">
        <v>0</v>
      </c>
      <c r="E557" s="262">
        <v>0</v>
      </c>
      <c r="F557" s="194" t="str">
        <f t="shared" si="11"/>
        <v>-</v>
      </c>
    </row>
    <row r="558" spans="1:6" customFormat="1" ht="12.75" customHeight="1" x14ac:dyDescent="0.2">
      <c r="A558" s="193" t="s">
        <v>1121</v>
      </c>
      <c r="B558" s="150" t="s">
        <v>1122</v>
      </c>
      <c r="C558" s="44" t="s">
        <v>1121</v>
      </c>
      <c r="D558" s="262">
        <v>0</v>
      </c>
      <c r="E558" s="262">
        <v>0</v>
      </c>
      <c r="F558" s="194" t="str">
        <f t="shared" si="11"/>
        <v>-</v>
      </c>
    </row>
    <row r="559" spans="1:6" customFormat="1" ht="12.75" customHeight="1" x14ac:dyDescent="0.2">
      <c r="A559" s="193" t="s">
        <v>1123</v>
      </c>
      <c r="B559" s="150" t="s">
        <v>1124</v>
      </c>
      <c r="C559" s="44" t="s">
        <v>1123</v>
      </c>
      <c r="D559" s="262">
        <v>0</v>
      </c>
      <c r="E559" s="262">
        <v>0</v>
      </c>
      <c r="F559" s="194" t="str">
        <f t="shared" si="11"/>
        <v>-</v>
      </c>
    </row>
    <row r="560" spans="1:6" customFormat="1" ht="12.75" customHeight="1" x14ac:dyDescent="0.2">
      <c r="A560" s="193" t="s">
        <v>1125</v>
      </c>
      <c r="B560" s="150" t="s">
        <v>1126</v>
      </c>
      <c r="C560" s="44" t="s">
        <v>1125</v>
      </c>
      <c r="D560" s="262">
        <v>0</v>
      </c>
      <c r="E560" s="262">
        <v>0</v>
      </c>
      <c r="F560" s="194" t="str">
        <f t="shared" si="11"/>
        <v>-</v>
      </c>
    </row>
    <row r="561" spans="1:6" customFormat="1" ht="12.75" customHeight="1" x14ac:dyDescent="0.2">
      <c r="A561" s="193" t="s">
        <v>1127</v>
      </c>
      <c r="B561" s="150" t="s">
        <v>1128</v>
      </c>
      <c r="C561" s="44" t="s">
        <v>1127</v>
      </c>
      <c r="D561" s="262">
        <v>0</v>
      </c>
      <c r="E561" s="262">
        <v>0</v>
      </c>
      <c r="F561" s="194" t="str">
        <f t="shared" si="11"/>
        <v>-</v>
      </c>
    </row>
    <row r="562" spans="1:6" customFormat="1" ht="24" customHeight="1" x14ac:dyDescent="0.2">
      <c r="A562" s="193" t="s">
        <v>1129</v>
      </c>
      <c r="B562" s="195" t="s">
        <v>1130</v>
      </c>
      <c r="C562" s="44" t="s">
        <v>1129</v>
      </c>
      <c r="D562" s="262">
        <v>0</v>
      </c>
      <c r="E562" s="262">
        <v>0</v>
      </c>
      <c r="F562" s="194" t="str">
        <f t="shared" si="11"/>
        <v>-</v>
      </c>
    </row>
    <row r="563" spans="1:6" customFormat="1" ht="12.75" customHeight="1" x14ac:dyDescent="0.2">
      <c r="A563" s="193" t="s">
        <v>1131</v>
      </c>
      <c r="B563" s="150" t="s">
        <v>1132</v>
      </c>
      <c r="C563" s="44" t="s">
        <v>1131</v>
      </c>
      <c r="D563" s="263">
        <f>SUM(D564:D566)</f>
        <v>0</v>
      </c>
      <c r="E563" s="263">
        <f>SUM(E564:E566)</f>
        <v>0</v>
      </c>
      <c r="F563" s="194" t="str">
        <f t="shared" si="11"/>
        <v>-</v>
      </c>
    </row>
    <row r="564" spans="1:6" customFormat="1" ht="12.75" customHeight="1" x14ac:dyDescent="0.2">
      <c r="A564" s="193" t="s">
        <v>1133</v>
      </c>
      <c r="B564" s="150" t="s">
        <v>1134</v>
      </c>
      <c r="C564" s="44" t="s">
        <v>1133</v>
      </c>
      <c r="D564" s="262">
        <v>0</v>
      </c>
      <c r="E564" s="262">
        <v>0</v>
      </c>
      <c r="F564" s="194" t="str">
        <f t="shared" si="11"/>
        <v>-</v>
      </c>
    </row>
    <row r="565" spans="1:6" customFormat="1" ht="12.75" customHeight="1" x14ac:dyDescent="0.2">
      <c r="A565" s="193" t="s">
        <v>1135</v>
      </c>
      <c r="B565" s="150" t="s">
        <v>1136</v>
      </c>
      <c r="C565" s="44" t="s">
        <v>1135</v>
      </c>
      <c r="D565" s="262">
        <v>0</v>
      </c>
      <c r="E565" s="262">
        <v>0</v>
      </c>
      <c r="F565" s="194" t="str">
        <f t="shared" si="11"/>
        <v>-</v>
      </c>
    </row>
    <row r="566" spans="1:6" customFormat="1" ht="12.75" customHeight="1" x14ac:dyDescent="0.2">
      <c r="A566" s="193" t="s">
        <v>1137</v>
      </c>
      <c r="B566" s="150" t="s">
        <v>1138</v>
      </c>
      <c r="C566" s="44" t="s">
        <v>1137</v>
      </c>
      <c r="D566" s="262">
        <v>0</v>
      </c>
      <c r="E566" s="262">
        <v>0</v>
      </c>
      <c r="F566" s="194" t="str">
        <f t="shared" si="11"/>
        <v>-</v>
      </c>
    </row>
    <row r="567" spans="1:6" customFormat="1" ht="12.75" customHeight="1" x14ac:dyDescent="0.2">
      <c r="A567" s="193" t="s">
        <v>1139</v>
      </c>
      <c r="B567" s="150" t="s">
        <v>1140</v>
      </c>
      <c r="C567" s="44" t="s">
        <v>1139</v>
      </c>
      <c r="D567" s="263">
        <f>D568+D571+D574+D577</f>
        <v>0</v>
      </c>
      <c r="E567" s="263">
        <f>E568+E571+E574+E577</f>
        <v>0</v>
      </c>
      <c r="F567" s="194" t="str">
        <f t="shared" si="11"/>
        <v>-</v>
      </c>
    </row>
    <row r="568" spans="1:6" customFormat="1" ht="12.75" customHeight="1" x14ac:dyDescent="0.2">
      <c r="A568" s="193" t="s">
        <v>1141</v>
      </c>
      <c r="B568" s="150" t="s">
        <v>1142</v>
      </c>
      <c r="C568" s="44" t="s">
        <v>1141</v>
      </c>
      <c r="D568" s="263">
        <f>SUM(D569:D570)</f>
        <v>0</v>
      </c>
      <c r="E568" s="263">
        <f>SUM(E569:E570)</f>
        <v>0</v>
      </c>
      <c r="F568" s="194" t="str">
        <f t="shared" si="11"/>
        <v>-</v>
      </c>
    </row>
    <row r="569" spans="1:6" customFormat="1" ht="12.75" customHeight="1" x14ac:dyDescent="0.2">
      <c r="A569" s="193" t="s">
        <v>1143</v>
      </c>
      <c r="B569" s="150" t="s">
        <v>1144</v>
      </c>
      <c r="C569" s="44" t="s">
        <v>1143</v>
      </c>
      <c r="D569" s="262">
        <v>0</v>
      </c>
      <c r="E569" s="262">
        <v>0</v>
      </c>
      <c r="F569" s="194" t="str">
        <f t="shared" si="11"/>
        <v>-</v>
      </c>
    </row>
    <row r="570" spans="1:6" customFormat="1" ht="12.75" customHeight="1" x14ac:dyDescent="0.2">
      <c r="A570" s="193" t="s">
        <v>1145</v>
      </c>
      <c r="B570" s="150" t="s">
        <v>1146</v>
      </c>
      <c r="C570" s="44" t="s">
        <v>1145</v>
      </c>
      <c r="D570" s="262">
        <v>0</v>
      </c>
      <c r="E570" s="262">
        <v>0</v>
      </c>
      <c r="F570" s="194" t="str">
        <f t="shared" si="11"/>
        <v>-</v>
      </c>
    </row>
    <row r="571" spans="1:6" customFormat="1" ht="12.75" customHeight="1" x14ac:dyDescent="0.2">
      <c r="A571" s="193" t="s">
        <v>1147</v>
      </c>
      <c r="B571" s="150" t="s">
        <v>1148</v>
      </c>
      <c r="C571" s="44" t="s">
        <v>1147</v>
      </c>
      <c r="D571" s="263">
        <f>SUM(D572:D573)</f>
        <v>0</v>
      </c>
      <c r="E571" s="263">
        <f>SUM(E572:E573)</f>
        <v>0</v>
      </c>
      <c r="F571" s="194" t="str">
        <f t="shared" si="11"/>
        <v>-</v>
      </c>
    </row>
    <row r="572" spans="1:6" customFormat="1" ht="12.75" customHeight="1" x14ac:dyDescent="0.2">
      <c r="A572" s="193" t="s">
        <v>1149</v>
      </c>
      <c r="B572" s="150" t="s">
        <v>934</v>
      </c>
      <c r="C572" s="44" t="s">
        <v>1149</v>
      </c>
      <c r="D572" s="262">
        <v>0</v>
      </c>
      <c r="E572" s="262">
        <v>0</v>
      </c>
      <c r="F572" s="194" t="str">
        <f t="shared" si="11"/>
        <v>-</v>
      </c>
    </row>
    <row r="573" spans="1:6" customFormat="1" ht="12.75" customHeight="1" x14ac:dyDescent="0.2">
      <c r="A573" s="193" t="s">
        <v>1150</v>
      </c>
      <c r="B573" s="150" t="s">
        <v>936</v>
      </c>
      <c r="C573" s="44" t="s">
        <v>1150</v>
      </c>
      <c r="D573" s="262">
        <v>0</v>
      </c>
      <c r="E573" s="262">
        <v>0</v>
      </c>
      <c r="F573" s="194" t="str">
        <f t="shared" si="11"/>
        <v>-</v>
      </c>
    </row>
    <row r="574" spans="1:6" customFormat="1" ht="12.75" customHeight="1" x14ac:dyDescent="0.2">
      <c r="A574" s="193" t="s">
        <v>1151</v>
      </c>
      <c r="B574" s="150" t="s">
        <v>1152</v>
      </c>
      <c r="C574" s="44" t="s">
        <v>1151</v>
      </c>
      <c r="D574" s="263">
        <f>SUM(D575:D576)</f>
        <v>0</v>
      </c>
      <c r="E574" s="263">
        <f>SUM(E575:E576)</f>
        <v>0</v>
      </c>
      <c r="F574" s="194" t="str">
        <f t="shared" si="11"/>
        <v>-</v>
      </c>
    </row>
    <row r="575" spans="1:6" customFormat="1" ht="12.75" customHeight="1" x14ac:dyDescent="0.2">
      <c r="A575" s="193" t="s">
        <v>1153</v>
      </c>
      <c r="B575" s="150" t="s">
        <v>940</v>
      </c>
      <c r="C575" s="44" t="s">
        <v>1153</v>
      </c>
      <c r="D575" s="262">
        <v>0</v>
      </c>
      <c r="E575" s="262">
        <v>0</v>
      </c>
      <c r="F575" s="194" t="str">
        <f t="shared" si="11"/>
        <v>-</v>
      </c>
    </row>
    <row r="576" spans="1:6" customFormat="1" ht="12.75" customHeight="1" x14ac:dyDescent="0.2">
      <c r="A576" s="193" t="s">
        <v>1154</v>
      </c>
      <c r="B576" s="150" t="s">
        <v>942</v>
      </c>
      <c r="C576" s="44" t="s">
        <v>1154</v>
      </c>
      <c r="D576" s="262">
        <v>0</v>
      </c>
      <c r="E576" s="262">
        <v>0</v>
      </c>
      <c r="F576" s="194" t="str">
        <f t="shared" si="11"/>
        <v>-</v>
      </c>
    </row>
    <row r="577" spans="1:6" customFormat="1" ht="12.75" customHeight="1" x14ac:dyDescent="0.2">
      <c r="A577" s="193" t="s">
        <v>1155</v>
      </c>
      <c r="B577" s="150" t="s">
        <v>1156</v>
      </c>
      <c r="C577" s="44" t="s">
        <v>1155</v>
      </c>
      <c r="D577" s="263">
        <f>SUM(D578:D579)</f>
        <v>0</v>
      </c>
      <c r="E577" s="263">
        <f>SUM(E578:E579)</f>
        <v>0</v>
      </c>
      <c r="F577" s="194" t="str">
        <f t="shared" si="11"/>
        <v>-</v>
      </c>
    </row>
    <row r="578" spans="1:6" customFormat="1" ht="12.75" customHeight="1" x14ac:dyDescent="0.2">
      <c r="A578" s="201" t="s">
        <v>1157</v>
      </c>
      <c r="B578" s="150" t="s">
        <v>1158</v>
      </c>
      <c r="C578" s="46" t="s">
        <v>1157</v>
      </c>
      <c r="D578" s="262">
        <v>0</v>
      </c>
      <c r="E578" s="262">
        <v>0</v>
      </c>
      <c r="F578" s="194" t="str">
        <f t="shared" si="11"/>
        <v>-</v>
      </c>
    </row>
    <row r="579" spans="1:6" customFormat="1" ht="12.75" customHeight="1" x14ac:dyDescent="0.2">
      <c r="A579" s="201" t="s">
        <v>1159</v>
      </c>
      <c r="B579" s="150" t="s">
        <v>1060</v>
      </c>
      <c r="C579" s="46" t="s">
        <v>1159</v>
      </c>
      <c r="D579" s="262">
        <v>0</v>
      </c>
      <c r="E579" s="262">
        <v>0</v>
      </c>
      <c r="F579" s="194" t="str">
        <f t="shared" si="11"/>
        <v>-</v>
      </c>
    </row>
    <row r="580" spans="1:6" customFormat="1" ht="12.75" customHeight="1" x14ac:dyDescent="0.2">
      <c r="A580" s="193" t="s">
        <v>1160</v>
      </c>
      <c r="B580" s="150" t="s">
        <v>1161</v>
      </c>
      <c r="C580" s="44" t="s">
        <v>1160</v>
      </c>
      <c r="D580" s="263">
        <f>D581+D585+D587+D590</f>
        <v>0</v>
      </c>
      <c r="E580" s="263">
        <f>E581+E585+E587+E590</f>
        <v>0</v>
      </c>
      <c r="F580" s="194" t="str">
        <f t="shared" si="11"/>
        <v>-</v>
      </c>
    </row>
    <row r="581" spans="1:6" customFormat="1" ht="24" customHeight="1" x14ac:dyDescent="0.2">
      <c r="A581" s="193" t="s">
        <v>1162</v>
      </c>
      <c r="B581" s="195" t="s">
        <v>1163</v>
      </c>
      <c r="C581" s="44" t="s">
        <v>1162</v>
      </c>
      <c r="D581" s="263">
        <f>SUM(D582:D584)</f>
        <v>0</v>
      </c>
      <c r="E581" s="263">
        <f>SUM(E582:E584)</f>
        <v>0</v>
      </c>
      <c r="F581" s="194" t="str">
        <f t="shared" si="11"/>
        <v>-</v>
      </c>
    </row>
    <row r="582" spans="1:6" customFormat="1" ht="12.75" customHeight="1" x14ac:dyDescent="0.2">
      <c r="A582" s="193" t="s">
        <v>1164</v>
      </c>
      <c r="B582" s="150" t="s">
        <v>954</v>
      </c>
      <c r="C582" s="44" t="s">
        <v>1164</v>
      </c>
      <c r="D582" s="262">
        <v>0</v>
      </c>
      <c r="E582" s="262">
        <v>0</v>
      </c>
      <c r="F582" s="194" t="str">
        <f t="shared" si="11"/>
        <v>-</v>
      </c>
    </row>
    <row r="583" spans="1:6" customFormat="1" ht="12.75" customHeight="1" x14ac:dyDescent="0.2">
      <c r="A583" s="193" t="s">
        <v>1165</v>
      </c>
      <c r="B583" s="150" t="s">
        <v>956</v>
      </c>
      <c r="C583" s="44" t="s">
        <v>1165</v>
      </c>
      <c r="D583" s="262">
        <v>0</v>
      </c>
      <c r="E583" s="262">
        <v>0</v>
      </c>
      <c r="F583" s="194" t="str">
        <f t="shared" si="11"/>
        <v>-</v>
      </c>
    </row>
    <row r="584" spans="1:6" customFormat="1" ht="12.75" customHeight="1" x14ac:dyDescent="0.2">
      <c r="A584" s="193" t="s">
        <v>1166</v>
      </c>
      <c r="B584" s="150" t="s">
        <v>958</v>
      </c>
      <c r="C584" s="44" t="s">
        <v>1166</v>
      </c>
      <c r="D584" s="262">
        <v>0</v>
      </c>
      <c r="E584" s="262">
        <v>0</v>
      </c>
      <c r="F584" s="194" t="str">
        <f t="shared" si="11"/>
        <v>-</v>
      </c>
    </row>
    <row r="585" spans="1:6" customFormat="1" ht="12.75" customHeight="1" x14ac:dyDescent="0.2">
      <c r="A585" s="193" t="s">
        <v>1167</v>
      </c>
      <c r="B585" s="150" t="s">
        <v>1168</v>
      </c>
      <c r="C585" s="44" t="s">
        <v>1167</v>
      </c>
      <c r="D585" s="263">
        <f>D586</f>
        <v>0</v>
      </c>
      <c r="E585" s="263">
        <f>E586</f>
        <v>0</v>
      </c>
      <c r="F585" s="194" t="str">
        <f t="shared" si="11"/>
        <v>-</v>
      </c>
    </row>
    <row r="586" spans="1:6" customFormat="1" ht="12.75" customHeight="1" x14ac:dyDescent="0.2">
      <c r="A586" s="193" t="s">
        <v>1169</v>
      </c>
      <c r="B586" s="150" t="s">
        <v>1170</v>
      </c>
      <c r="C586" s="44" t="s">
        <v>1169</v>
      </c>
      <c r="D586" s="262">
        <v>0</v>
      </c>
      <c r="E586" s="262">
        <v>0</v>
      </c>
      <c r="F586" s="194" t="str">
        <f t="shared" si="11"/>
        <v>-</v>
      </c>
    </row>
    <row r="587" spans="1:6" customFormat="1" ht="24" customHeight="1" x14ac:dyDescent="0.2">
      <c r="A587" s="193" t="s">
        <v>1171</v>
      </c>
      <c r="B587" s="150" t="s">
        <v>1172</v>
      </c>
      <c r="C587" s="44" t="s">
        <v>1171</v>
      </c>
      <c r="D587" s="263">
        <f>SUM(D588:D589)</f>
        <v>0</v>
      </c>
      <c r="E587" s="263">
        <f>SUM(E588:E589)</f>
        <v>0</v>
      </c>
      <c r="F587" s="194" t="str">
        <f t="shared" si="11"/>
        <v>-</v>
      </c>
    </row>
    <row r="588" spans="1:6" customFormat="1" ht="24" customHeight="1" x14ac:dyDescent="0.2">
      <c r="A588" s="193" t="s">
        <v>1173</v>
      </c>
      <c r="B588" s="195" t="s">
        <v>1174</v>
      </c>
      <c r="C588" s="44" t="s">
        <v>1173</v>
      </c>
      <c r="D588" s="262">
        <v>0</v>
      </c>
      <c r="E588" s="262">
        <v>0</v>
      </c>
      <c r="F588" s="194" t="str">
        <f t="shared" si="11"/>
        <v>-</v>
      </c>
    </row>
    <row r="589" spans="1:6" customFormat="1" ht="12.75" customHeight="1" x14ac:dyDescent="0.2">
      <c r="A589" s="193" t="s">
        <v>1175</v>
      </c>
      <c r="B589" s="150" t="s">
        <v>1176</v>
      </c>
      <c r="C589" s="44" t="s">
        <v>1175</v>
      </c>
      <c r="D589" s="262">
        <v>0</v>
      </c>
      <c r="E589" s="262">
        <v>0</v>
      </c>
      <c r="F589" s="194" t="str">
        <f t="shared" si="11"/>
        <v>-</v>
      </c>
    </row>
    <row r="590" spans="1:6" customFormat="1" ht="24" customHeight="1" x14ac:dyDescent="0.2">
      <c r="A590" s="201" t="s">
        <v>1177</v>
      </c>
      <c r="B590" s="150" t="s">
        <v>1178</v>
      </c>
      <c r="C590" s="46" t="s">
        <v>1177</v>
      </c>
      <c r="D590" s="263">
        <f>SUM(D591:D592)</f>
        <v>0</v>
      </c>
      <c r="E590" s="263">
        <f>SUM(E591:E592)</f>
        <v>0</v>
      </c>
      <c r="F590" s="194" t="str">
        <f t="shared" si="11"/>
        <v>-</v>
      </c>
    </row>
    <row r="591" spans="1:6" customFormat="1" ht="12.75" customHeight="1" x14ac:dyDescent="0.2">
      <c r="A591" s="193" t="s">
        <v>1179</v>
      </c>
      <c r="B591" s="150" t="s">
        <v>1180</v>
      </c>
      <c r="C591" s="44" t="s">
        <v>1179</v>
      </c>
      <c r="D591" s="262">
        <v>0</v>
      </c>
      <c r="E591" s="262">
        <v>0</v>
      </c>
      <c r="F591" s="194" t="str">
        <f t="shared" si="11"/>
        <v>-</v>
      </c>
    </row>
    <row r="592" spans="1:6" customFormat="1" ht="12.75" customHeight="1" x14ac:dyDescent="0.2">
      <c r="A592" s="193" t="s">
        <v>1181</v>
      </c>
      <c r="B592" s="150" t="s">
        <v>972</v>
      </c>
      <c r="C592" s="44" t="s">
        <v>1181</v>
      </c>
      <c r="D592" s="262">
        <v>0</v>
      </c>
      <c r="E592" s="262">
        <v>0</v>
      </c>
      <c r="F592" s="194" t="str">
        <f t="shared" si="11"/>
        <v>-</v>
      </c>
    </row>
    <row r="593" spans="1:6" customFormat="1" ht="24" customHeight="1" x14ac:dyDescent="0.2">
      <c r="A593" s="193" t="s">
        <v>1182</v>
      </c>
      <c r="B593" s="195" t="s">
        <v>1183</v>
      </c>
      <c r="C593" s="44" t="s">
        <v>1182</v>
      </c>
      <c r="D593" s="263">
        <f>D594+D599+D603+D605+D612+D617</f>
        <v>0</v>
      </c>
      <c r="E593" s="263">
        <f>E594+E599+E603+E605+E612+E617</f>
        <v>0</v>
      </c>
      <c r="F593" s="194" t="str">
        <f t="shared" si="11"/>
        <v>-</v>
      </c>
    </row>
    <row r="594" spans="1:6" customFormat="1" ht="24" customHeight="1" x14ac:dyDescent="0.2">
      <c r="A594" s="193" t="s">
        <v>1184</v>
      </c>
      <c r="B594" s="150" t="s">
        <v>1185</v>
      </c>
      <c r="C594" s="44" t="s">
        <v>1184</v>
      </c>
      <c r="D594" s="263">
        <f>SUM(D595:D598)</f>
        <v>0</v>
      </c>
      <c r="E594" s="263">
        <f>SUM(E595:E598)</f>
        <v>0</v>
      </c>
      <c r="F594" s="194" t="str">
        <f t="shared" si="11"/>
        <v>-</v>
      </c>
    </row>
    <row r="595" spans="1:6" customFormat="1" ht="12.75" customHeight="1" x14ac:dyDescent="0.2">
      <c r="A595" s="193" t="s">
        <v>1186</v>
      </c>
      <c r="B595" s="150" t="s">
        <v>1187</v>
      </c>
      <c r="C595" s="44" t="s">
        <v>1186</v>
      </c>
      <c r="D595" s="262">
        <v>0</v>
      </c>
      <c r="E595" s="262">
        <v>0</v>
      </c>
      <c r="F595" s="194" t="str">
        <f t="shared" si="11"/>
        <v>-</v>
      </c>
    </row>
    <row r="596" spans="1:6" customFormat="1" ht="12.75" customHeight="1" x14ac:dyDescent="0.2">
      <c r="A596" s="193" t="s">
        <v>1188</v>
      </c>
      <c r="B596" s="150" t="s">
        <v>1189</v>
      </c>
      <c r="C596" s="44" t="s">
        <v>1188</v>
      </c>
      <c r="D596" s="262">
        <v>0</v>
      </c>
      <c r="E596" s="262">
        <v>0</v>
      </c>
      <c r="F596" s="194" t="str">
        <f t="shared" si="11"/>
        <v>-</v>
      </c>
    </row>
    <row r="597" spans="1:6" customFormat="1" ht="12.75" customHeight="1" x14ac:dyDescent="0.2">
      <c r="A597" s="193" t="s">
        <v>1190</v>
      </c>
      <c r="B597" s="150" t="s">
        <v>1191</v>
      </c>
      <c r="C597" s="44" t="s">
        <v>1190</v>
      </c>
      <c r="D597" s="262">
        <v>0</v>
      </c>
      <c r="E597" s="262">
        <v>0</v>
      </c>
      <c r="F597" s="194" t="str">
        <f t="shared" si="11"/>
        <v>-</v>
      </c>
    </row>
    <row r="598" spans="1:6" customFormat="1" ht="12.75" customHeight="1" x14ac:dyDescent="0.2">
      <c r="A598" s="193" t="s">
        <v>1192</v>
      </c>
      <c r="B598" s="150" t="s">
        <v>1193</v>
      </c>
      <c r="C598" s="44" t="s">
        <v>1192</v>
      </c>
      <c r="D598" s="262">
        <v>0</v>
      </c>
      <c r="E598" s="262">
        <v>0</v>
      </c>
      <c r="F598" s="194" t="str">
        <f t="shared" si="11"/>
        <v>-</v>
      </c>
    </row>
    <row r="599" spans="1:6" customFormat="1" ht="24" customHeight="1" x14ac:dyDescent="0.2">
      <c r="A599" s="193" t="s">
        <v>1194</v>
      </c>
      <c r="B599" s="150" t="s">
        <v>1195</v>
      </c>
      <c r="C599" s="44" t="s">
        <v>1194</v>
      </c>
      <c r="D599" s="263">
        <f>SUM(D600:D602)</f>
        <v>0</v>
      </c>
      <c r="E599" s="263">
        <f>SUM(E600:E602)</f>
        <v>0</v>
      </c>
      <c r="F599" s="194" t="str">
        <f t="shared" si="11"/>
        <v>-</v>
      </c>
    </row>
    <row r="600" spans="1:6" customFormat="1" ht="12.75" customHeight="1" x14ac:dyDescent="0.2">
      <c r="A600" s="193" t="s">
        <v>1196</v>
      </c>
      <c r="B600" s="150" t="s">
        <v>1197</v>
      </c>
      <c r="C600" s="44" t="s">
        <v>1196</v>
      </c>
      <c r="D600" s="262">
        <v>0</v>
      </c>
      <c r="E600" s="262">
        <v>0</v>
      </c>
      <c r="F600" s="194" t="str">
        <f t="shared" si="11"/>
        <v>-</v>
      </c>
    </row>
    <row r="601" spans="1:6" customFormat="1" ht="24" customHeight="1" x14ac:dyDescent="0.2">
      <c r="A601" s="193" t="s">
        <v>1198</v>
      </c>
      <c r="B601" s="150" t="s">
        <v>1199</v>
      </c>
      <c r="C601" s="44" t="s">
        <v>1198</v>
      </c>
      <c r="D601" s="262">
        <v>0</v>
      </c>
      <c r="E601" s="262">
        <v>0</v>
      </c>
      <c r="F601" s="194" t="str">
        <f t="shared" si="11"/>
        <v>-</v>
      </c>
    </row>
    <row r="602" spans="1:6" customFormat="1" ht="24" customHeight="1" x14ac:dyDescent="0.2">
      <c r="A602" s="193" t="s">
        <v>1200</v>
      </c>
      <c r="B602" s="150" t="s">
        <v>1201</v>
      </c>
      <c r="C602" s="44" t="s">
        <v>1200</v>
      </c>
      <c r="D602" s="262">
        <v>0</v>
      </c>
      <c r="E602" s="262">
        <v>0</v>
      </c>
      <c r="F602" s="194" t="str">
        <f t="shared" si="11"/>
        <v>-</v>
      </c>
    </row>
    <row r="603" spans="1:6" customFormat="1" ht="24" customHeight="1" x14ac:dyDescent="0.2">
      <c r="A603" s="193" t="s">
        <v>1202</v>
      </c>
      <c r="B603" s="150" t="s">
        <v>1203</v>
      </c>
      <c r="C603" s="44" t="s">
        <v>1202</v>
      </c>
      <c r="D603" s="263">
        <f>D604</f>
        <v>0</v>
      </c>
      <c r="E603" s="263">
        <f>E604</f>
        <v>0</v>
      </c>
      <c r="F603" s="194" t="str">
        <f t="shared" si="11"/>
        <v>-</v>
      </c>
    </row>
    <row r="604" spans="1:6" customFormat="1" ht="12.75" customHeight="1" x14ac:dyDescent="0.2">
      <c r="A604" s="193" t="s">
        <v>1204</v>
      </c>
      <c r="B604" s="150" t="s">
        <v>1205</v>
      </c>
      <c r="C604" s="44" t="s">
        <v>1204</v>
      </c>
      <c r="D604" s="262">
        <v>0</v>
      </c>
      <c r="E604" s="262">
        <v>0</v>
      </c>
      <c r="F604" s="194" t="str">
        <f t="shared" si="11"/>
        <v>-</v>
      </c>
    </row>
    <row r="605" spans="1:6" customFormat="1" ht="24" customHeight="1" x14ac:dyDescent="0.2">
      <c r="A605" s="193" t="s">
        <v>1206</v>
      </c>
      <c r="B605" s="150" t="s">
        <v>1207</v>
      </c>
      <c r="C605" s="44" t="s">
        <v>1206</v>
      </c>
      <c r="D605" s="263">
        <f>SUM(D606:D611)</f>
        <v>0</v>
      </c>
      <c r="E605" s="263">
        <f>SUM(E606:E611)</f>
        <v>0</v>
      </c>
      <c r="F605" s="194" t="str">
        <f t="shared" si="11"/>
        <v>-</v>
      </c>
    </row>
    <row r="606" spans="1:6" customFormat="1" ht="24" customHeight="1" x14ac:dyDescent="0.2">
      <c r="A606" s="193" t="s">
        <v>1208</v>
      </c>
      <c r="B606" s="150" t="s">
        <v>1209</v>
      </c>
      <c r="C606" s="44" t="s">
        <v>1208</v>
      </c>
      <c r="D606" s="262">
        <v>0</v>
      </c>
      <c r="E606" s="262">
        <v>0</v>
      </c>
      <c r="F606" s="194" t="str">
        <f t="shared" si="11"/>
        <v>-</v>
      </c>
    </row>
    <row r="607" spans="1:6" customFormat="1" ht="24" customHeight="1" x14ac:dyDescent="0.2">
      <c r="A607" s="193" t="s">
        <v>1210</v>
      </c>
      <c r="B607" s="195" t="s">
        <v>1211</v>
      </c>
      <c r="C607" s="44" t="s">
        <v>1210</v>
      </c>
      <c r="D607" s="262">
        <v>0</v>
      </c>
      <c r="E607" s="262">
        <v>0</v>
      </c>
      <c r="F607" s="194" t="str">
        <f t="shared" si="11"/>
        <v>-</v>
      </c>
    </row>
    <row r="608" spans="1:6" customFormat="1" ht="24" customHeight="1" x14ac:dyDescent="0.2">
      <c r="A608" s="201" t="s">
        <v>1212</v>
      </c>
      <c r="B608" s="150" t="s">
        <v>1213</v>
      </c>
      <c r="C608" s="46" t="s">
        <v>1212</v>
      </c>
      <c r="D608" s="262">
        <v>0</v>
      </c>
      <c r="E608" s="262">
        <v>0</v>
      </c>
      <c r="F608" s="194" t="str">
        <f t="shared" si="11"/>
        <v>-</v>
      </c>
    </row>
    <row r="609" spans="1:6" customFormat="1" ht="12.75" customHeight="1" x14ac:dyDescent="0.2">
      <c r="A609" s="193" t="s">
        <v>1214</v>
      </c>
      <c r="B609" s="150" t="s">
        <v>1215</v>
      </c>
      <c r="C609" s="44" t="s">
        <v>1214</v>
      </c>
      <c r="D609" s="262">
        <v>0</v>
      </c>
      <c r="E609" s="262">
        <v>0</v>
      </c>
      <c r="F609" s="194" t="str">
        <f t="shared" si="11"/>
        <v>-</v>
      </c>
    </row>
    <row r="610" spans="1:6" customFormat="1" ht="12.75" customHeight="1" x14ac:dyDescent="0.2">
      <c r="A610" s="193" t="s">
        <v>1216</v>
      </c>
      <c r="B610" s="150" t="s">
        <v>1217</v>
      </c>
      <c r="C610" s="44" t="s">
        <v>1216</v>
      </c>
      <c r="D610" s="262">
        <v>0</v>
      </c>
      <c r="E610" s="262">
        <v>0</v>
      </c>
      <c r="F610" s="194" t="str">
        <f t="shared" si="11"/>
        <v>-</v>
      </c>
    </row>
    <row r="611" spans="1:6" customFormat="1" ht="24" customHeight="1" x14ac:dyDescent="0.2">
      <c r="A611" s="193" t="s">
        <v>1218</v>
      </c>
      <c r="B611" s="150" t="s">
        <v>1219</v>
      </c>
      <c r="C611" s="44" t="s">
        <v>1218</v>
      </c>
      <c r="D611" s="262">
        <v>0</v>
      </c>
      <c r="E611" s="262">
        <v>0</v>
      </c>
      <c r="F611" s="194" t="str">
        <f t="shared" si="11"/>
        <v>-</v>
      </c>
    </row>
    <row r="612" spans="1:6" customFormat="1" ht="24" customHeight="1" x14ac:dyDescent="0.2">
      <c r="A612" s="193" t="s">
        <v>1220</v>
      </c>
      <c r="B612" s="150" t="s">
        <v>1221</v>
      </c>
      <c r="C612" s="44" t="s">
        <v>1220</v>
      </c>
      <c r="D612" s="263">
        <f>SUM(D613:D616)</f>
        <v>0</v>
      </c>
      <c r="E612" s="263">
        <f>SUM(E613:E616)</f>
        <v>0</v>
      </c>
      <c r="F612" s="194" t="str">
        <f t="shared" ref="F612:F647" si="12">IF(D612&lt;&gt;0,IF(E612/D612&gt;=100,"&gt;&gt;100",E612/D612*100),"-")</f>
        <v>-</v>
      </c>
    </row>
    <row r="613" spans="1:6" customFormat="1" ht="24" customHeight="1" x14ac:dyDescent="0.2">
      <c r="A613" s="193" t="s">
        <v>1222</v>
      </c>
      <c r="B613" s="195" t="s">
        <v>1223</v>
      </c>
      <c r="C613" s="44" t="s">
        <v>1222</v>
      </c>
      <c r="D613" s="262">
        <v>0</v>
      </c>
      <c r="E613" s="262">
        <v>0</v>
      </c>
      <c r="F613" s="194" t="str">
        <f t="shared" si="12"/>
        <v>-</v>
      </c>
    </row>
    <row r="614" spans="1:6" customFormat="1" ht="12.75" customHeight="1" x14ac:dyDescent="0.2">
      <c r="A614" s="193" t="s">
        <v>1224</v>
      </c>
      <c r="B614" s="150" t="s">
        <v>1225</v>
      </c>
      <c r="C614" s="44" t="s">
        <v>1224</v>
      </c>
      <c r="D614" s="262">
        <v>0</v>
      </c>
      <c r="E614" s="262">
        <v>0</v>
      </c>
      <c r="F614" s="194" t="str">
        <f t="shared" si="12"/>
        <v>-</v>
      </c>
    </row>
    <row r="615" spans="1:6" customFormat="1" ht="12.75" customHeight="1" x14ac:dyDescent="0.2">
      <c r="A615" s="193" t="s">
        <v>1226</v>
      </c>
      <c r="B615" s="150" t="s">
        <v>1227</v>
      </c>
      <c r="C615" s="44" t="s">
        <v>1226</v>
      </c>
      <c r="D615" s="262">
        <v>0</v>
      </c>
      <c r="E615" s="262">
        <v>0</v>
      </c>
      <c r="F615" s="194" t="str">
        <f t="shared" si="12"/>
        <v>-</v>
      </c>
    </row>
    <row r="616" spans="1:6" customFormat="1" ht="12.75" customHeight="1" x14ac:dyDescent="0.2">
      <c r="A616" s="193" t="s">
        <v>1228</v>
      </c>
      <c r="B616" s="150" t="s">
        <v>1229</v>
      </c>
      <c r="C616" s="44" t="s">
        <v>1228</v>
      </c>
      <c r="D616" s="262">
        <v>0</v>
      </c>
      <c r="E616" s="262">
        <v>0</v>
      </c>
      <c r="F616" s="194" t="str">
        <f t="shared" si="12"/>
        <v>-</v>
      </c>
    </row>
    <row r="617" spans="1:6" customFormat="1" ht="24" customHeight="1" x14ac:dyDescent="0.2">
      <c r="A617" s="193" t="s">
        <v>1230</v>
      </c>
      <c r="B617" s="150" t="s">
        <v>1231</v>
      </c>
      <c r="C617" s="44" t="s">
        <v>1230</v>
      </c>
      <c r="D617" s="263">
        <f>SUM(D618:D624)</f>
        <v>0</v>
      </c>
      <c r="E617" s="263">
        <f>SUM(E618:E624)</f>
        <v>0</v>
      </c>
      <c r="F617" s="194" t="str">
        <f t="shared" si="12"/>
        <v>-</v>
      </c>
    </row>
    <row r="618" spans="1:6" customFormat="1" ht="12.75" customHeight="1" x14ac:dyDescent="0.2">
      <c r="A618" s="193" t="s">
        <v>1232</v>
      </c>
      <c r="B618" s="150" t="s">
        <v>1233</v>
      </c>
      <c r="C618" s="44" t="s">
        <v>1232</v>
      </c>
      <c r="D618" s="262">
        <v>0</v>
      </c>
      <c r="E618" s="262">
        <v>0</v>
      </c>
      <c r="F618" s="194" t="str">
        <f t="shared" si="12"/>
        <v>-</v>
      </c>
    </row>
    <row r="619" spans="1:6" customFormat="1" ht="12.75" customHeight="1" x14ac:dyDescent="0.2">
      <c r="A619" s="193" t="s">
        <v>1234</v>
      </c>
      <c r="B619" s="150" t="s">
        <v>1235</v>
      </c>
      <c r="C619" s="44" t="s">
        <v>1234</v>
      </c>
      <c r="D619" s="262">
        <v>0</v>
      </c>
      <c r="E619" s="262">
        <v>0</v>
      </c>
      <c r="F619" s="194" t="str">
        <f t="shared" si="12"/>
        <v>-</v>
      </c>
    </row>
    <row r="620" spans="1:6" customFormat="1" ht="12.75" customHeight="1" x14ac:dyDescent="0.2">
      <c r="A620" s="193" t="s">
        <v>1236</v>
      </c>
      <c r="B620" s="150" t="s">
        <v>1237</v>
      </c>
      <c r="C620" s="44" t="s">
        <v>1236</v>
      </c>
      <c r="D620" s="262">
        <v>0</v>
      </c>
      <c r="E620" s="262">
        <v>0</v>
      </c>
      <c r="F620" s="194" t="str">
        <f t="shared" si="12"/>
        <v>-</v>
      </c>
    </row>
    <row r="621" spans="1:6" customFormat="1" ht="12.75" customHeight="1" x14ac:dyDescent="0.2">
      <c r="A621" s="193" t="s">
        <v>1238</v>
      </c>
      <c r="B621" s="150" t="s">
        <v>1239</v>
      </c>
      <c r="C621" s="44" t="s">
        <v>1238</v>
      </c>
      <c r="D621" s="262">
        <v>0</v>
      </c>
      <c r="E621" s="262">
        <v>0</v>
      </c>
      <c r="F621" s="194" t="str">
        <f t="shared" si="12"/>
        <v>-</v>
      </c>
    </row>
    <row r="622" spans="1:6" customFormat="1" ht="12.75" customHeight="1" x14ac:dyDescent="0.2">
      <c r="A622" s="193" t="s">
        <v>1240</v>
      </c>
      <c r="B622" s="150" t="s">
        <v>1241</v>
      </c>
      <c r="C622" s="44" t="s">
        <v>1240</v>
      </c>
      <c r="D622" s="262">
        <v>0</v>
      </c>
      <c r="E622" s="262">
        <v>0</v>
      </c>
      <c r="F622" s="194" t="str">
        <f t="shared" si="12"/>
        <v>-</v>
      </c>
    </row>
    <row r="623" spans="1:6" customFormat="1" ht="24" customHeight="1" x14ac:dyDescent="0.2">
      <c r="A623" s="193" t="s">
        <v>1242</v>
      </c>
      <c r="B623" s="150" t="s">
        <v>1243</v>
      </c>
      <c r="C623" s="44" t="s">
        <v>1242</v>
      </c>
      <c r="D623" s="262">
        <v>0</v>
      </c>
      <c r="E623" s="262">
        <v>0</v>
      </c>
      <c r="F623" s="194" t="str">
        <f t="shared" si="12"/>
        <v>-</v>
      </c>
    </row>
    <row r="624" spans="1:6" customFormat="1" ht="24" customHeight="1" x14ac:dyDescent="0.2">
      <c r="A624" s="193" t="s">
        <v>1244</v>
      </c>
      <c r="B624" s="150" t="s">
        <v>1245</v>
      </c>
      <c r="C624" s="44" t="s">
        <v>1244</v>
      </c>
      <c r="D624" s="262">
        <v>0</v>
      </c>
      <c r="E624" s="262">
        <v>0</v>
      </c>
      <c r="F624" s="194" t="str">
        <f t="shared" si="12"/>
        <v>-</v>
      </c>
    </row>
    <row r="625" spans="1:6" customFormat="1" ht="12.75" customHeight="1" x14ac:dyDescent="0.2">
      <c r="A625" s="193" t="s">
        <v>1246</v>
      </c>
      <c r="B625" s="150" t="s">
        <v>1247</v>
      </c>
      <c r="C625" s="44" t="s">
        <v>1246</v>
      </c>
      <c r="D625" s="263">
        <f>D626+D629+D632</f>
        <v>0</v>
      </c>
      <c r="E625" s="263">
        <f>E626+E629+E632</f>
        <v>0</v>
      </c>
      <c r="F625" s="194" t="str">
        <f t="shared" si="12"/>
        <v>-</v>
      </c>
    </row>
    <row r="626" spans="1:6" customFormat="1" ht="12.75" customHeight="1" x14ac:dyDescent="0.2">
      <c r="A626" s="193" t="s">
        <v>1248</v>
      </c>
      <c r="B626" s="150" t="s">
        <v>1249</v>
      </c>
      <c r="C626" s="44" t="s">
        <v>1248</v>
      </c>
      <c r="D626" s="263">
        <f>SUM(D627:D628)</f>
        <v>0</v>
      </c>
      <c r="E626" s="263">
        <f>SUM(E627:E628)</f>
        <v>0</v>
      </c>
      <c r="F626" s="194" t="str">
        <f t="shared" si="12"/>
        <v>-</v>
      </c>
    </row>
    <row r="627" spans="1:6" customFormat="1" ht="12.75" customHeight="1" x14ac:dyDescent="0.2">
      <c r="A627" s="193" t="s">
        <v>1250</v>
      </c>
      <c r="B627" s="150" t="s">
        <v>1251</v>
      </c>
      <c r="C627" s="44" t="s">
        <v>1250</v>
      </c>
      <c r="D627" s="262">
        <v>0</v>
      </c>
      <c r="E627" s="262">
        <v>0</v>
      </c>
      <c r="F627" s="194" t="str">
        <f t="shared" si="12"/>
        <v>-</v>
      </c>
    </row>
    <row r="628" spans="1:6" customFormat="1" ht="12.75" customHeight="1" x14ac:dyDescent="0.2">
      <c r="A628" s="193" t="s">
        <v>1252</v>
      </c>
      <c r="B628" s="150" t="s">
        <v>1253</v>
      </c>
      <c r="C628" s="44" t="s">
        <v>1252</v>
      </c>
      <c r="D628" s="262">
        <v>0</v>
      </c>
      <c r="E628" s="262">
        <v>0</v>
      </c>
      <c r="F628" s="194" t="str">
        <f t="shared" si="12"/>
        <v>-</v>
      </c>
    </row>
    <row r="629" spans="1:6" customFormat="1" ht="12.75" customHeight="1" x14ac:dyDescent="0.2">
      <c r="A629" s="193" t="s">
        <v>1254</v>
      </c>
      <c r="B629" s="150" t="s">
        <v>1255</v>
      </c>
      <c r="C629" s="44" t="s">
        <v>1254</v>
      </c>
      <c r="D629" s="263">
        <f>SUM(D630:D631)</f>
        <v>0</v>
      </c>
      <c r="E629" s="263">
        <f>SUM(E630:E631)</f>
        <v>0</v>
      </c>
      <c r="F629" s="194" t="str">
        <f t="shared" si="12"/>
        <v>-</v>
      </c>
    </row>
    <row r="630" spans="1:6" customFormat="1" ht="12.75" customHeight="1" x14ac:dyDescent="0.2">
      <c r="A630" s="193" t="s">
        <v>1256</v>
      </c>
      <c r="B630" s="150" t="s">
        <v>1257</v>
      </c>
      <c r="C630" s="44" t="s">
        <v>1256</v>
      </c>
      <c r="D630" s="262">
        <v>0</v>
      </c>
      <c r="E630" s="262">
        <v>0</v>
      </c>
      <c r="F630" s="194" t="str">
        <f t="shared" si="12"/>
        <v>-</v>
      </c>
    </row>
    <row r="631" spans="1:6" customFormat="1" ht="12.75" customHeight="1" x14ac:dyDescent="0.2">
      <c r="A631" s="193" t="s">
        <v>1258</v>
      </c>
      <c r="B631" s="150" t="s">
        <v>1259</v>
      </c>
      <c r="C631" s="44" t="s">
        <v>1258</v>
      </c>
      <c r="D631" s="262">
        <v>0</v>
      </c>
      <c r="E631" s="262">
        <v>0</v>
      </c>
      <c r="F631" s="194" t="str">
        <f t="shared" si="12"/>
        <v>-</v>
      </c>
    </row>
    <row r="632" spans="1:6" customFormat="1" ht="24" customHeight="1" x14ac:dyDescent="0.2">
      <c r="A632" s="193" t="s">
        <v>1260</v>
      </c>
      <c r="B632" s="150" t="s">
        <v>1261</v>
      </c>
      <c r="C632" s="44" t="s">
        <v>1260</v>
      </c>
      <c r="D632" s="263">
        <f>SUM(D633:D634)</f>
        <v>0</v>
      </c>
      <c r="E632" s="263">
        <f>SUM(E633:E634)</f>
        <v>0</v>
      </c>
      <c r="F632" s="194" t="str">
        <f t="shared" si="12"/>
        <v>-</v>
      </c>
    </row>
    <row r="633" spans="1:6" customFormat="1" ht="12.75" customHeight="1" x14ac:dyDescent="0.2">
      <c r="A633" s="193" t="s">
        <v>1262</v>
      </c>
      <c r="B633" s="195" t="s">
        <v>1263</v>
      </c>
      <c r="C633" s="44" t="s">
        <v>1262</v>
      </c>
      <c r="D633" s="262">
        <v>0</v>
      </c>
      <c r="E633" s="262">
        <v>0</v>
      </c>
      <c r="F633" s="194" t="str">
        <f t="shared" si="12"/>
        <v>-</v>
      </c>
    </row>
    <row r="634" spans="1:6" customFormat="1" ht="12.75" customHeight="1" x14ac:dyDescent="0.2">
      <c r="A634" s="193" t="s">
        <v>1264</v>
      </c>
      <c r="B634" s="150" t="s">
        <v>1265</v>
      </c>
      <c r="C634" s="44" t="s">
        <v>1264</v>
      </c>
      <c r="D634" s="262">
        <v>0</v>
      </c>
      <c r="E634" s="262">
        <v>0</v>
      </c>
      <c r="F634" s="194" t="str">
        <f t="shared" si="12"/>
        <v>-</v>
      </c>
    </row>
    <row r="635" spans="1:6" customFormat="1" ht="12.75" customHeight="1" x14ac:dyDescent="0.2">
      <c r="A635" s="193"/>
      <c r="B635" s="150" t="s">
        <v>1266</v>
      </c>
      <c r="C635" s="44" t="s">
        <v>1267</v>
      </c>
      <c r="D635" s="263">
        <f>IF(D420-D528&gt;=0,D420-D528,0)</f>
        <v>0</v>
      </c>
      <c r="E635" s="263">
        <f>IF(E420-E528&gt;=0,E420-E528,0)</f>
        <v>0</v>
      </c>
      <c r="F635" s="194" t="str">
        <f t="shared" si="12"/>
        <v>-</v>
      </c>
    </row>
    <row r="636" spans="1:6" customFormat="1" ht="12.75" customHeight="1" x14ac:dyDescent="0.2">
      <c r="A636" s="193"/>
      <c r="B636" s="150" t="s">
        <v>1268</v>
      </c>
      <c r="C636" s="44" t="s">
        <v>1269</v>
      </c>
      <c r="D636" s="263">
        <f>IF(D528-D420&gt;=0,D528-D420,0)</f>
        <v>0</v>
      </c>
      <c r="E636" s="263">
        <f>IF(E528-E420&gt;=0,E528-E420,0)</f>
        <v>0</v>
      </c>
      <c r="F636" s="194" t="str">
        <f t="shared" si="12"/>
        <v>-</v>
      </c>
    </row>
    <row r="637" spans="1:6" customFormat="1" ht="12.75" customHeight="1" x14ac:dyDescent="0.2">
      <c r="A637" s="193" t="s">
        <v>1270</v>
      </c>
      <c r="B637" s="150" t="s">
        <v>1271</v>
      </c>
      <c r="C637" s="44" t="s">
        <v>1270</v>
      </c>
      <c r="D637" s="262">
        <v>0</v>
      </c>
      <c r="E637" s="262">
        <v>0</v>
      </c>
      <c r="F637" s="194" t="str">
        <f t="shared" si="12"/>
        <v>-</v>
      </c>
    </row>
    <row r="638" spans="1:6" customFormat="1" ht="12.75" customHeight="1" x14ac:dyDescent="0.2">
      <c r="A638" s="193" t="s">
        <v>1272</v>
      </c>
      <c r="B638" s="150" t="s">
        <v>1273</v>
      </c>
      <c r="C638" s="44" t="s">
        <v>1272</v>
      </c>
      <c r="D638" s="262">
        <v>0</v>
      </c>
      <c r="E638" s="262">
        <v>0</v>
      </c>
      <c r="F638" s="194" t="str">
        <f t="shared" si="12"/>
        <v>-</v>
      </c>
    </row>
    <row r="639" spans="1:6" customFormat="1" ht="12.75" customHeight="1" x14ac:dyDescent="0.2">
      <c r="A639" s="193"/>
      <c r="B639" s="150" t="s">
        <v>1274</v>
      </c>
      <c r="C639" s="44" t="s">
        <v>1275</v>
      </c>
      <c r="D639" s="263">
        <f>D412+D420</f>
        <v>2010040.5599999998</v>
      </c>
      <c r="E639" s="263">
        <f>E412+E420</f>
        <v>2407244.15</v>
      </c>
      <c r="F639" s="194">
        <f t="shared" si="12"/>
        <v>119.76097387805946</v>
      </c>
    </row>
    <row r="640" spans="1:6" customFormat="1" ht="12.75" customHeight="1" x14ac:dyDescent="0.2">
      <c r="A640" s="193"/>
      <c r="B640" s="150" t="s">
        <v>1276</v>
      </c>
      <c r="C640" s="44" t="s">
        <v>1277</v>
      </c>
      <c r="D640" s="263">
        <f>D413+D528</f>
        <v>1994792.5099999998</v>
      </c>
      <c r="E640" s="263">
        <f>E413+E528</f>
        <v>2420163.3100000005</v>
      </c>
      <c r="F640" s="194">
        <f t="shared" si="12"/>
        <v>121.32406242090816</v>
      </c>
    </row>
    <row r="641" spans="1:6" customFormat="1" ht="12.75" customHeight="1" x14ac:dyDescent="0.2">
      <c r="A641" s="193"/>
      <c r="B641" s="150" t="s">
        <v>1278</v>
      </c>
      <c r="C641" s="44" t="s">
        <v>1279</v>
      </c>
      <c r="D641" s="263">
        <f>IF(D639&gt;=D640,D639-D640,0)</f>
        <v>15248.050000000047</v>
      </c>
      <c r="E641" s="263">
        <f>IF(E639&gt;=E640,E639-E640,0)</f>
        <v>0</v>
      </c>
      <c r="F641" s="194">
        <f t="shared" si="12"/>
        <v>0</v>
      </c>
    </row>
    <row r="642" spans="1:6" customFormat="1" ht="12.75" customHeight="1" x14ac:dyDescent="0.2">
      <c r="A642" s="193"/>
      <c r="B642" s="150" t="s">
        <v>1280</v>
      </c>
      <c r="C642" s="44" t="s">
        <v>1281</v>
      </c>
      <c r="D642" s="263">
        <f>IF(D640&gt;=D639,D640-D639,0)</f>
        <v>0</v>
      </c>
      <c r="E642" s="263">
        <f>IF(E640&gt;=E639,E640-E639,0)</f>
        <v>12919.160000000615</v>
      </c>
      <c r="F642" s="194" t="str">
        <f t="shared" si="12"/>
        <v>-</v>
      </c>
    </row>
    <row r="643" spans="1:6" customFormat="1" ht="24" customHeight="1" x14ac:dyDescent="0.2">
      <c r="A643" s="201" t="s">
        <v>1282</v>
      </c>
      <c r="B643" s="150" t="s">
        <v>1283</v>
      </c>
      <c r="C643" s="46" t="s">
        <v>1282</v>
      </c>
      <c r="D643" s="263">
        <f>IF(D416-D417+D637-D638&gt;=0,D416-D417+D637-D638,0)</f>
        <v>1456.92</v>
      </c>
      <c r="E643" s="263">
        <f>IF(E416-E417+E637-E638&gt;=0,E416-E417+E637-E638,0)</f>
        <v>16704.97</v>
      </c>
      <c r="F643" s="194">
        <f t="shared" si="12"/>
        <v>1146.5948713724845</v>
      </c>
    </row>
    <row r="644" spans="1:6" customFormat="1" ht="24" customHeight="1" x14ac:dyDescent="0.2">
      <c r="A644" s="201" t="s">
        <v>1284</v>
      </c>
      <c r="B644" s="150" t="s">
        <v>1285</v>
      </c>
      <c r="C644" s="46" t="s">
        <v>1284</v>
      </c>
      <c r="D644" s="263">
        <f>IF(D417-D416+D638-D637&gt;=0,D417-D416+D638-D637,0)</f>
        <v>0</v>
      </c>
      <c r="E644" s="263">
        <f>IF(E417-E416+E638-E637&gt;=0,E417-E416+E638-E637,0)</f>
        <v>0</v>
      </c>
      <c r="F644" s="194" t="str">
        <f t="shared" si="12"/>
        <v>-</v>
      </c>
    </row>
    <row r="645" spans="1:6" customFormat="1" ht="24" customHeight="1" x14ac:dyDescent="0.2">
      <c r="A645" s="193"/>
      <c r="B645" s="150" t="s">
        <v>1286</v>
      </c>
      <c r="C645" s="44" t="s">
        <v>1287</v>
      </c>
      <c r="D645" s="263">
        <f>IF(D641+D643-D642-D644&gt;=0,D641+D643-D642-D644,0)</f>
        <v>16704.970000000045</v>
      </c>
      <c r="E645" s="263">
        <f>IF(E641+E643-E642-E644&gt;=0,E641+E643-E642-E644,0)</f>
        <v>3785.8099999993865</v>
      </c>
      <c r="F645" s="194">
        <f t="shared" si="12"/>
        <v>22.662776407257098</v>
      </c>
    </row>
    <row r="646" spans="1:6" customFormat="1" ht="24" customHeight="1" x14ac:dyDescent="0.2">
      <c r="A646" s="193"/>
      <c r="B646" s="150" t="s">
        <v>1288</v>
      </c>
      <c r="C646" s="44" t="s">
        <v>1289</v>
      </c>
      <c r="D646" s="263">
        <f>IF(D642+D644-D641-D643&gt;=0,D642+D644-D641-D643,0)</f>
        <v>0</v>
      </c>
      <c r="E646" s="263">
        <f>IF(E642+E644-E641-E643&gt;=0,E642+E644-E641-E643,0)</f>
        <v>0</v>
      </c>
      <c r="F646" s="194" t="str">
        <f t="shared" si="12"/>
        <v>-</v>
      </c>
    </row>
    <row r="647" spans="1:6" customFormat="1" ht="24" customHeight="1" x14ac:dyDescent="0.2">
      <c r="A647" s="198" t="s">
        <v>1290</v>
      </c>
      <c r="B647" s="199" t="s">
        <v>1291</v>
      </c>
      <c r="C647" s="45" t="s">
        <v>1290</v>
      </c>
      <c r="D647" s="264">
        <v>146743.79999999999</v>
      </c>
      <c r="E647" s="264">
        <v>176555.76</v>
      </c>
      <c r="F647" s="200">
        <f t="shared" si="12"/>
        <v>120.31565217746851</v>
      </c>
    </row>
    <row r="648" spans="1:6" s="50" customFormat="1" ht="20.100000000000001" customHeight="1" x14ac:dyDescent="0.2">
      <c r="A648" s="327" t="s">
        <v>1292</v>
      </c>
      <c r="B648" s="328"/>
      <c r="C648" s="2"/>
      <c r="D648" s="265"/>
      <c r="E648" s="265"/>
      <c r="F648" s="192"/>
    </row>
    <row r="649" spans="1:6" customFormat="1" ht="12.75" customHeight="1" x14ac:dyDescent="0.2">
      <c r="A649" s="193" t="s">
        <v>1293</v>
      </c>
      <c r="B649" s="150" t="s">
        <v>1294</v>
      </c>
      <c r="C649" s="44" t="s">
        <v>1295</v>
      </c>
      <c r="D649" s="262">
        <v>0</v>
      </c>
      <c r="E649" s="262">
        <v>0</v>
      </c>
      <c r="F649" s="194" t="str">
        <f t="shared" ref="F649:F712" si="13">IF(D649&lt;&gt;0,IF(E649/D649&gt;=100,"&gt;&gt;100",E649/D649*100),"-")</f>
        <v>-</v>
      </c>
    </row>
    <row r="650" spans="1:6" customFormat="1" ht="12.75" customHeight="1" x14ac:dyDescent="0.2">
      <c r="A650" s="193" t="s">
        <v>1296</v>
      </c>
      <c r="B650" s="150" t="s">
        <v>1297</v>
      </c>
      <c r="C650" s="44" t="s">
        <v>1296</v>
      </c>
      <c r="D650" s="262">
        <v>18330.52</v>
      </c>
      <c r="E650" s="262">
        <v>16511.84</v>
      </c>
      <c r="F650" s="194">
        <f t="shared" si="13"/>
        <v>90.078404758839355</v>
      </c>
    </row>
    <row r="651" spans="1:6" customFormat="1" ht="12.75" customHeight="1" x14ac:dyDescent="0.2">
      <c r="A651" s="193" t="s">
        <v>1298</v>
      </c>
      <c r="B651" s="150" t="s">
        <v>1299</v>
      </c>
      <c r="C651" s="44" t="s">
        <v>1298</v>
      </c>
      <c r="D651" s="262">
        <v>18330.52</v>
      </c>
      <c r="E651" s="262">
        <v>16511.84</v>
      </c>
      <c r="F651" s="194">
        <f t="shared" si="13"/>
        <v>90.078404758839355</v>
      </c>
    </row>
    <row r="652" spans="1:6" customFormat="1" ht="24" customHeight="1" x14ac:dyDescent="0.2">
      <c r="A652" s="193" t="s">
        <v>1293</v>
      </c>
      <c r="B652" s="150" t="s">
        <v>1300</v>
      </c>
      <c r="C652" s="44" t="s">
        <v>1301</v>
      </c>
      <c r="D652" s="263">
        <f>+D649+D650-D651</f>
        <v>0</v>
      </c>
      <c r="E652" s="263">
        <f>+E649+E650-E651</f>
        <v>0</v>
      </c>
      <c r="F652" s="194" t="str">
        <f t="shared" si="13"/>
        <v>-</v>
      </c>
    </row>
    <row r="653" spans="1:6" customFormat="1" ht="24" customHeight="1" x14ac:dyDescent="0.2">
      <c r="A653" s="193"/>
      <c r="B653" s="150" t="s">
        <v>1302</v>
      </c>
      <c r="C653" s="44" t="s">
        <v>1303</v>
      </c>
      <c r="D653" s="202">
        <v>0</v>
      </c>
      <c r="E653" s="202">
        <v>0</v>
      </c>
      <c r="F653" s="194" t="str">
        <f t="shared" si="13"/>
        <v>-</v>
      </c>
    </row>
    <row r="654" spans="1:6" customFormat="1" ht="24" customHeight="1" x14ac:dyDescent="0.2">
      <c r="A654" s="193"/>
      <c r="B654" s="150" t="s">
        <v>1304</v>
      </c>
      <c r="C654" s="44" t="s">
        <v>1305</v>
      </c>
      <c r="D654" s="202">
        <v>85</v>
      </c>
      <c r="E654" s="202">
        <v>84</v>
      </c>
      <c r="F654" s="194">
        <f t="shared" si="13"/>
        <v>98.82352941176471</v>
      </c>
    </row>
    <row r="655" spans="1:6" customFormat="1" ht="12.75" customHeight="1" x14ac:dyDescent="0.2">
      <c r="A655" s="193"/>
      <c r="B655" s="150" t="s">
        <v>1306</v>
      </c>
      <c r="C655" s="44" t="s">
        <v>1307</v>
      </c>
      <c r="D655" s="202">
        <v>0</v>
      </c>
      <c r="E655" s="202">
        <v>0</v>
      </c>
      <c r="F655" s="194" t="str">
        <f t="shared" si="13"/>
        <v>-</v>
      </c>
    </row>
    <row r="656" spans="1:6" customFormat="1" ht="12.75" customHeight="1" x14ac:dyDescent="0.2">
      <c r="A656" s="193"/>
      <c r="B656" s="150" t="s">
        <v>1308</v>
      </c>
      <c r="C656" s="44" t="s">
        <v>1309</v>
      </c>
      <c r="D656" s="202">
        <v>68</v>
      </c>
      <c r="E656" s="202">
        <v>67</v>
      </c>
      <c r="F656" s="194">
        <f t="shared" si="13"/>
        <v>98.529411764705884</v>
      </c>
    </row>
    <row r="657" spans="1:6" customFormat="1" ht="24" customHeight="1" x14ac:dyDescent="0.2">
      <c r="A657" s="193" t="s">
        <v>1310</v>
      </c>
      <c r="B657" s="150" t="s">
        <v>1311</v>
      </c>
      <c r="C657" s="44" t="s">
        <v>1312</v>
      </c>
      <c r="D657" s="262">
        <v>0</v>
      </c>
      <c r="E657" s="262">
        <v>0</v>
      </c>
      <c r="F657" s="194" t="str">
        <f t="shared" si="13"/>
        <v>-</v>
      </c>
    </row>
    <row r="658" spans="1:6" customFormat="1" ht="12.75" customHeight="1" x14ac:dyDescent="0.2">
      <c r="A658" s="193" t="s">
        <v>1313</v>
      </c>
      <c r="B658" s="150" t="s">
        <v>1314</v>
      </c>
      <c r="C658" s="44" t="s">
        <v>1313</v>
      </c>
      <c r="D658" s="262">
        <v>0</v>
      </c>
      <c r="E658" s="262">
        <v>0</v>
      </c>
      <c r="F658" s="194" t="str">
        <f t="shared" si="13"/>
        <v>-</v>
      </c>
    </row>
    <row r="659" spans="1:6" customFormat="1" ht="12.75" customHeight="1" x14ac:dyDescent="0.2">
      <c r="A659" s="193" t="s">
        <v>1315</v>
      </c>
      <c r="B659" s="150" t="s">
        <v>1316</v>
      </c>
      <c r="C659" s="44" t="s">
        <v>1315</v>
      </c>
      <c r="D659" s="262">
        <v>0</v>
      </c>
      <c r="E659" s="262">
        <v>0</v>
      </c>
      <c r="F659" s="194" t="str">
        <f t="shared" si="13"/>
        <v>-</v>
      </c>
    </row>
    <row r="660" spans="1:6" customFormat="1" ht="12.75" customHeight="1" x14ac:dyDescent="0.2">
      <c r="A660" s="193" t="s">
        <v>1317</v>
      </c>
      <c r="B660" s="150" t="s">
        <v>1318</v>
      </c>
      <c r="C660" s="44" t="s">
        <v>1317</v>
      </c>
      <c r="D660" s="262">
        <v>0</v>
      </c>
      <c r="E660" s="262">
        <v>0</v>
      </c>
      <c r="F660" s="194" t="str">
        <f t="shared" si="13"/>
        <v>-</v>
      </c>
    </row>
    <row r="661" spans="1:6" customFormat="1" ht="12.75" customHeight="1" x14ac:dyDescent="0.2">
      <c r="A661" s="193" t="s">
        <v>1319</v>
      </c>
      <c r="B661" s="150" t="s">
        <v>1320</v>
      </c>
      <c r="C661" s="44" t="s">
        <v>1319</v>
      </c>
      <c r="D661" s="262">
        <v>0</v>
      </c>
      <c r="E661" s="262">
        <v>0</v>
      </c>
      <c r="F661" s="194" t="str">
        <f t="shared" si="13"/>
        <v>-</v>
      </c>
    </row>
    <row r="662" spans="1:6" customFormat="1" ht="12.75" customHeight="1" x14ac:dyDescent="0.2">
      <c r="A662" s="193" t="s">
        <v>1321</v>
      </c>
      <c r="B662" s="150" t="s">
        <v>1322</v>
      </c>
      <c r="C662" s="44" t="s">
        <v>1321</v>
      </c>
      <c r="D662" s="262">
        <v>0</v>
      </c>
      <c r="E662" s="262">
        <v>0</v>
      </c>
      <c r="F662" s="194" t="str">
        <f t="shared" si="13"/>
        <v>-</v>
      </c>
    </row>
    <row r="663" spans="1:6" customFormat="1" ht="12.75" customHeight="1" x14ac:dyDescent="0.2">
      <c r="A663" s="193" t="s">
        <v>1323</v>
      </c>
      <c r="B663" s="150" t="s">
        <v>1324</v>
      </c>
      <c r="C663" s="44" t="s">
        <v>1323</v>
      </c>
      <c r="D663" s="262">
        <v>0</v>
      </c>
      <c r="E663" s="262">
        <v>0</v>
      </c>
      <c r="F663" s="194" t="str">
        <f t="shared" si="13"/>
        <v>-</v>
      </c>
    </row>
    <row r="664" spans="1:6" customFormat="1" ht="12.75" customHeight="1" x14ac:dyDescent="0.2">
      <c r="A664" s="193" t="s">
        <v>1325</v>
      </c>
      <c r="B664" s="150" t="s">
        <v>1326</v>
      </c>
      <c r="C664" s="44" t="s">
        <v>1325</v>
      </c>
      <c r="D664" s="262">
        <v>0</v>
      </c>
      <c r="E664" s="262">
        <v>0</v>
      </c>
      <c r="F664" s="194" t="str">
        <f t="shared" si="13"/>
        <v>-</v>
      </c>
    </row>
    <row r="665" spans="1:6" customFormat="1" ht="12.75" customHeight="1" x14ac:dyDescent="0.2">
      <c r="A665" s="193" t="s">
        <v>1327</v>
      </c>
      <c r="B665" s="150" t="s">
        <v>1328</v>
      </c>
      <c r="C665" s="44" t="s">
        <v>1327</v>
      </c>
      <c r="D665" s="262">
        <v>0</v>
      </c>
      <c r="E665" s="262">
        <v>0</v>
      </c>
      <c r="F665" s="194" t="str">
        <f t="shared" si="13"/>
        <v>-</v>
      </c>
    </row>
    <row r="666" spans="1:6" customFormat="1" ht="12.75" customHeight="1" x14ac:dyDescent="0.2">
      <c r="A666" s="193" t="s">
        <v>1329</v>
      </c>
      <c r="B666" s="150" t="s">
        <v>1330</v>
      </c>
      <c r="C666" s="44" t="s">
        <v>1329</v>
      </c>
      <c r="D666" s="262">
        <v>0</v>
      </c>
      <c r="E666" s="262">
        <v>0</v>
      </c>
      <c r="F666" s="194" t="str">
        <f t="shared" si="13"/>
        <v>-</v>
      </c>
    </row>
    <row r="667" spans="1:6" customFormat="1" ht="12.75" customHeight="1" x14ac:dyDescent="0.2">
      <c r="A667" s="193" t="s">
        <v>1331</v>
      </c>
      <c r="B667" s="150" t="s">
        <v>1332</v>
      </c>
      <c r="C667" s="44" t="s">
        <v>1331</v>
      </c>
      <c r="D667" s="262">
        <v>0</v>
      </c>
      <c r="E667" s="262">
        <v>0</v>
      </c>
      <c r="F667" s="194" t="str">
        <f t="shared" si="13"/>
        <v>-</v>
      </c>
    </row>
    <row r="668" spans="1:6" customFormat="1" ht="12.75" customHeight="1" x14ac:dyDescent="0.2">
      <c r="A668" s="193" t="s">
        <v>1333</v>
      </c>
      <c r="B668" s="150" t="s">
        <v>1334</v>
      </c>
      <c r="C668" s="44" t="s">
        <v>1333</v>
      </c>
      <c r="D668" s="262">
        <v>0</v>
      </c>
      <c r="E668" s="262">
        <v>0</v>
      </c>
      <c r="F668" s="194" t="str">
        <f t="shared" si="13"/>
        <v>-</v>
      </c>
    </row>
    <row r="669" spans="1:6" customFormat="1" ht="12.75" customHeight="1" x14ac:dyDescent="0.2">
      <c r="A669" s="193" t="s">
        <v>1335</v>
      </c>
      <c r="B669" s="150" t="s">
        <v>1336</v>
      </c>
      <c r="C669" s="44" t="s">
        <v>1335</v>
      </c>
      <c r="D669" s="262">
        <v>0</v>
      </c>
      <c r="E669" s="262">
        <v>0</v>
      </c>
      <c r="F669" s="194" t="str">
        <f t="shared" si="13"/>
        <v>-</v>
      </c>
    </row>
    <row r="670" spans="1:6" customFormat="1" ht="12.75" customHeight="1" x14ac:dyDescent="0.2">
      <c r="A670" s="193" t="s">
        <v>1337</v>
      </c>
      <c r="B670" s="150" t="s">
        <v>1338</v>
      </c>
      <c r="C670" s="44" t="s">
        <v>1337</v>
      </c>
      <c r="D670" s="262">
        <v>0</v>
      </c>
      <c r="E670" s="262">
        <v>0</v>
      </c>
      <c r="F670" s="194" t="str">
        <f t="shared" si="13"/>
        <v>-</v>
      </c>
    </row>
    <row r="671" spans="1:6" customFormat="1" ht="24" customHeight="1" x14ac:dyDescent="0.2">
      <c r="A671" s="193" t="s">
        <v>1339</v>
      </c>
      <c r="B671" s="195" t="s">
        <v>1340</v>
      </c>
      <c r="C671" s="44" t="s">
        <v>1339</v>
      </c>
      <c r="D671" s="262">
        <v>0</v>
      </c>
      <c r="E671" s="262">
        <v>0</v>
      </c>
      <c r="F671" s="194" t="str">
        <f t="shared" si="13"/>
        <v>-</v>
      </c>
    </row>
    <row r="672" spans="1:6" customFormat="1" ht="12.75" customHeight="1" x14ac:dyDescent="0.2">
      <c r="A672" s="193" t="s">
        <v>1341</v>
      </c>
      <c r="B672" s="150" t="s">
        <v>1342</v>
      </c>
      <c r="C672" s="44" t="s">
        <v>1341</v>
      </c>
      <c r="D672" s="262">
        <v>0</v>
      </c>
      <c r="E672" s="262">
        <v>0</v>
      </c>
      <c r="F672" s="194" t="str">
        <f t="shared" si="13"/>
        <v>-</v>
      </c>
    </row>
    <row r="673" spans="1:6" customFormat="1" ht="12.75" customHeight="1" x14ac:dyDescent="0.2">
      <c r="A673" s="193" t="s">
        <v>1343</v>
      </c>
      <c r="B673" s="150" t="s">
        <v>1344</v>
      </c>
      <c r="C673" s="44" t="s">
        <v>1343</v>
      </c>
      <c r="D673" s="262">
        <v>0</v>
      </c>
      <c r="E673" s="262">
        <v>0</v>
      </c>
      <c r="F673" s="194" t="str">
        <f t="shared" si="13"/>
        <v>-</v>
      </c>
    </row>
    <row r="674" spans="1:6" customFormat="1" ht="24" customHeight="1" x14ac:dyDescent="0.2">
      <c r="A674" s="193" t="s">
        <v>1345</v>
      </c>
      <c r="B674" s="195" t="s">
        <v>1346</v>
      </c>
      <c r="C674" s="44" t="s">
        <v>1345</v>
      </c>
      <c r="D674" s="262">
        <v>0</v>
      </c>
      <c r="E674" s="262">
        <v>0</v>
      </c>
      <c r="F674" s="194" t="str">
        <f t="shared" si="13"/>
        <v>-</v>
      </c>
    </row>
    <row r="675" spans="1:6" customFormat="1" ht="24" customHeight="1" x14ac:dyDescent="0.2">
      <c r="A675" s="193" t="s">
        <v>1347</v>
      </c>
      <c r="B675" s="195" t="s">
        <v>1348</v>
      </c>
      <c r="C675" s="44" t="s">
        <v>1347</v>
      </c>
      <c r="D675" s="262">
        <v>1603902.15</v>
      </c>
      <c r="E675" s="262">
        <v>1934293.85</v>
      </c>
      <c r="F675" s="194">
        <f t="shared" si="13"/>
        <v>120.59924291516164</v>
      </c>
    </row>
    <row r="676" spans="1:6" customFormat="1" ht="24" customHeight="1" x14ac:dyDescent="0.2">
      <c r="A676" s="193" t="s">
        <v>1349</v>
      </c>
      <c r="B676" s="195" t="s">
        <v>1350</v>
      </c>
      <c r="C676" s="44" t="s">
        <v>1349</v>
      </c>
      <c r="D676" s="262">
        <v>6508.04</v>
      </c>
      <c r="E676" s="262">
        <v>6953.2</v>
      </c>
      <c r="F676" s="194">
        <f t="shared" si="13"/>
        <v>106.84015463949208</v>
      </c>
    </row>
    <row r="677" spans="1:6" customFormat="1" ht="24" customHeight="1" x14ac:dyDescent="0.2">
      <c r="A677" s="193" t="s">
        <v>1351</v>
      </c>
      <c r="B677" s="195" t="s">
        <v>1352</v>
      </c>
      <c r="C677" s="44" t="s">
        <v>1351</v>
      </c>
      <c r="D677" s="262">
        <v>12599.27</v>
      </c>
      <c r="E677" s="262">
        <v>15630.57</v>
      </c>
      <c r="F677" s="194">
        <f t="shared" si="13"/>
        <v>124.05933042152442</v>
      </c>
    </row>
    <row r="678" spans="1:6" customFormat="1" ht="24" customHeight="1" x14ac:dyDescent="0.2">
      <c r="A678" s="193" t="s">
        <v>1353</v>
      </c>
      <c r="B678" s="195" t="s">
        <v>1354</v>
      </c>
      <c r="C678" s="44" t="s">
        <v>1353</v>
      </c>
      <c r="D678" s="262">
        <v>0</v>
      </c>
      <c r="E678" s="262">
        <v>0</v>
      </c>
      <c r="F678" s="194" t="str">
        <f t="shared" si="13"/>
        <v>-</v>
      </c>
    </row>
    <row r="679" spans="1:6" customFormat="1" ht="12.75" customHeight="1" x14ac:dyDescent="0.2">
      <c r="A679" s="193" t="s">
        <v>1355</v>
      </c>
      <c r="B679" s="195" t="s">
        <v>1356</v>
      </c>
      <c r="C679" s="44" t="s">
        <v>1355</v>
      </c>
      <c r="D679" s="262">
        <v>0</v>
      </c>
      <c r="E679" s="262">
        <v>0</v>
      </c>
      <c r="F679" s="194" t="str">
        <f t="shared" si="13"/>
        <v>-</v>
      </c>
    </row>
    <row r="680" spans="1:6" customFormat="1" ht="12.75" customHeight="1" x14ac:dyDescent="0.2">
      <c r="A680" s="193" t="s">
        <v>1357</v>
      </c>
      <c r="B680" s="195" t="s">
        <v>1358</v>
      </c>
      <c r="C680" s="44" t="s">
        <v>1357</v>
      </c>
      <c r="D680" s="262">
        <v>0</v>
      </c>
      <c r="E680" s="262">
        <v>0</v>
      </c>
      <c r="F680" s="194" t="str">
        <f t="shared" si="13"/>
        <v>-</v>
      </c>
    </row>
    <row r="681" spans="1:6" customFormat="1" ht="12.75" customHeight="1" x14ac:dyDescent="0.2">
      <c r="A681" s="193" t="s">
        <v>1359</v>
      </c>
      <c r="B681" s="195" t="s">
        <v>1360</v>
      </c>
      <c r="C681" s="44" t="s">
        <v>1359</v>
      </c>
      <c r="D681" s="262">
        <v>0</v>
      </c>
      <c r="E681" s="262">
        <v>0</v>
      </c>
      <c r="F681" s="194" t="str">
        <f t="shared" si="13"/>
        <v>-</v>
      </c>
    </row>
    <row r="682" spans="1:6" customFormat="1" ht="12.75" customHeight="1" x14ac:dyDescent="0.2">
      <c r="A682" s="193" t="s">
        <v>1361</v>
      </c>
      <c r="B682" s="195" t="s">
        <v>1362</v>
      </c>
      <c r="C682" s="44" t="s">
        <v>1361</v>
      </c>
      <c r="D682" s="262">
        <v>0</v>
      </c>
      <c r="E682" s="262">
        <v>0</v>
      </c>
      <c r="F682" s="194" t="str">
        <f t="shared" si="13"/>
        <v>-</v>
      </c>
    </row>
    <row r="683" spans="1:6" customFormat="1" ht="12.75" customHeight="1" x14ac:dyDescent="0.2">
      <c r="A683" s="193" t="s">
        <v>1363</v>
      </c>
      <c r="B683" s="195" t="s">
        <v>1364</v>
      </c>
      <c r="C683" s="44" t="s">
        <v>1363</v>
      </c>
      <c r="D683" s="262">
        <v>0</v>
      </c>
      <c r="E683" s="262">
        <v>0</v>
      </c>
      <c r="F683" s="194" t="str">
        <f t="shared" si="13"/>
        <v>-</v>
      </c>
    </row>
    <row r="684" spans="1:6" customFormat="1" ht="24" customHeight="1" x14ac:dyDescent="0.2">
      <c r="A684" s="193" t="s">
        <v>1365</v>
      </c>
      <c r="B684" s="195" t="s">
        <v>1366</v>
      </c>
      <c r="C684" s="44" t="s">
        <v>1365</v>
      </c>
      <c r="D684" s="262">
        <v>0</v>
      </c>
      <c r="E684" s="262">
        <v>0</v>
      </c>
      <c r="F684" s="194" t="str">
        <f t="shared" si="13"/>
        <v>-</v>
      </c>
    </row>
    <row r="685" spans="1:6" customFormat="1" ht="24" customHeight="1" x14ac:dyDescent="0.2">
      <c r="A685" s="193" t="s">
        <v>1367</v>
      </c>
      <c r="B685" s="195" t="s">
        <v>1368</v>
      </c>
      <c r="C685" s="44" t="s">
        <v>1367</v>
      </c>
      <c r="D685" s="262">
        <v>0</v>
      </c>
      <c r="E685" s="262">
        <v>0</v>
      </c>
      <c r="F685" s="194" t="str">
        <f t="shared" si="13"/>
        <v>-</v>
      </c>
    </row>
    <row r="686" spans="1:6" customFormat="1" ht="24" customHeight="1" x14ac:dyDescent="0.2">
      <c r="A686" s="193" t="s">
        <v>1369</v>
      </c>
      <c r="B686" s="195" t="s">
        <v>1370</v>
      </c>
      <c r="C686" s="44" t="s">
        <v>1369</v>
      </c>
      <c r="D686" s="262">
        <v>0</v>
      </c>
      <c r="E686" s="262">
        <v>0</v>
      </c>
      <c r="F686" s="194" t="str">
        <f t="shared" si="13"/>
        <v>-</v>
      </c>
    </row>
    <row r="687" spans="1:6" customFormat="1" ht="24" customHeight="1" x14ac:dyDescent="0.2">
      <c r="A687" s="193" t="s">
        <v>1371</v>
      </c>
      <c r="B687" s="195" t="s">
        <v>1372</v>
      </c>
      <c r="C687" s="44" t="s">
        <v>1371</v>
      </c>
      <c r="D687" s="262">
        <v>0</v>
      </c>
      <c r="E687" s="262">
        <v>0</v>
      </c>
      <c r="F687" s="194" t="str">
        <f t="shared" si="13"/>
        <v>-</v>
      </c>
    </row>
    <row r="688" spans="1:6" customFormat="1" ht="12.75" customHeight="1" x14ac:dyDescent="0.2">
      <c r="A688" s="193" t="s">
        <v>1373</v>
      </c>
      <c r="B688" s="195" t="s">
        <v>1374</v>
      </c>
      <c r="C688" s="44" t="s">
        <v>1373</v>
      </c>
      <c r="D688" s="262">
        <v>0</v>
      </c>
      <c r="E688" s="262">
        <v>0</v>
      </c>
      <c r="F688" s="194" t="str">
        <f t="shared" si="13"/>
        <v>-</v>
      </c>
    </row>
    <row r="689" spans="1:6" customFormat="1" ht="12.75" customHeight="1" x14ac:dyDescent="0.2">
      <c r="A689" s="193" t="s">
        <v>1375</v>
      </c>
      <c r="B689" s="195" t="s">
        <v>1376</v>
      </c>
      <c r="C689" s="44" t="s">
        <v>1375</v>
      </c>
      <c r="D689" s="262">
        <v>0</v>
      </c>
      <c r="E689" s="262">
        <v>0</v>
      </c>
      <c r="F689" s="194" t="str">
        <f t="shared" si="13"/>
        <v>-</v>
      </c>
    </row>
    <row r="690" spans="1:6" customFormat="1" ht="12.75" customHeight="1" x14ac:dyDescent="0.2">
      <c r="A690" s="193" t="s">
        <v>1377</v>
      </c>
      <c r="B690" s="195" t="s">
        <v>1378</v>
      </c>
      <c r="C690" s="44" t="s">
        <v>1377</v>
      </c>
      <c r="D690" s="262">
        <v>0</v>
      </c>
      <c r="E690" s="262">
        <v>0</v>
      </c>
      <c r="F690" s="194" t="str">
        <f t="shared" si="13"/>
        <v>-</v>
      </c>
    </row>
    <row r="691" spans="1:6" customFormat="1" ht="12.75" customHeight="1" x14ac:dyDescent="0.2">
      <c r="A691" s="193" t="s">
        <v>1379</v>
      </c>
      <c r="B691" s="195" t="s">
        <v>1380</v>
      </c>
      <c r="C691" s="44" t="s">
        <v>1379</v>
      </c>
      <c r="D691" s="262">
        <v>0</v>
      </c>
      <c r="E691" s="262">
        <v>0</v>
      </c>
      <c r="F691" s="194" t="str">
        <f t="shared" si="13"/>
        <v>-</v>
      </c>
    </row>
    <row r="692" spans="1:6" customFormat="1" ht="24" customHeight="1" x14ac:dyDescent="0.2">
      <c r="A692" s="193" t="s">
        <v>1381</v>
      </c>
      <c r="B692" s="195" t="s">
        <v>1382</v>
      </c>
      <c r="C692" s="44" t="s">
        <v>1381</v>
      </c>
      <c r="D692" s="262">
        <v>0</v>
      </c>
      <c r="E692" s="262">
        <v>0</v>
      </c>
      <c r="F692" s="194" t="str">
        <f t="shared" si="13"/>
        <v>-</v>
      </c>
    </row>
    <row r="693" spans="1:6" customFormat="1" ht="24" customHeight="1" x14ac:dyDescent="0.2">
      <c r="A693" s="193" t="s">
        <v>1383</v>
      </c>
      <c r="B693" s="195" t="s">
        <v>1384</v>
      </c>
      <c r="C693" s="44" t="s">
        <v>1383</v>
      </c>
      <c r="D693" s="262">
        <v>0</v>
      </c>
      <c r="E693" s="262">
        <v>0</v>
      </c>
      <c r="F693" s="194" t="str">
        <f t="shared" si="13"/>
        <v>-</v>
      </c>
    </row>
    <row r="694" spans="1:6" customFormat="1" ht="12.75" customHeight="1" x14ac:dyDescent="0.2">
      <c r="A694" s="193" t="s">
        <v>1385</v>
      </c>
      <c r="B694" s="195" t="s">
        <v>1386</v>
      </c>
      <c r="C694" s="44" t="s">
        <v>1385</v>
      </c>
      <c r="D694" s="262">
        <v>0</v>
      </c>
      <c r="E694" s="262">
        <v>0</v>
      </c>
      <c r="F694" s="194" t="str">
        <f t="shared" si="13"/>
        <v>-</v>
      </c>
    </row>
    <row r="695" spans="1:6" customFormat="1" ht="12.75" customHeight="1" x14ac:dyDescent="0.2">
      <c r="A695" s="193" t="s">
        <v>1387</v>
      </c>
      <c r="B695" s="195" t="s">
        <v>1388</v>
      </c>
      <c r="C695" s="44" t="s">
        <v>1387</v>
      </c>
      <c r="D695" s="262">
        <v>0</v>
      </c>
      <c r="E695" s="262">
        <v>0</v>
      </c>
      <c r="F695" s="194" t="str">
        <f t="shared" si="13"/>
        <v>-</v>
      </c>
    </row>
    <row r="696" spans="1:6" customFormat="1" ht="24" customHeight="1" x14ac:dyDescent="0.2">
      <c r="A696" s="193" t="s">
        <v>1389</v>
      </c>
      <c r="B696" s="195" t="s">
        <v>1390</v>
      </c>
      <c r="C696" s="44" t="s">
        <v>1389</v>
      </c>
      <c r="D696" s="262">
        <v>0</v>
      </c>
      <c r="E696" s="262">
        <v>0</v>
      </c>
      <c r="F696" s="194" t="str">
        <f t="shared" si="13"/>
        <v>-</v>
      </c>
    </row>
    <row r="697" spans="1:6" customFormat="1" ht="24" customHeight="1" x14ac:dyDescent="0.2">
      <c r="A697" s="193" t="s">
        <v>1391</v>
      </c>
      <c r="B697" s="195" t="s">
        <v>1392</v>
      </c>
      <c r="C697" s="44" t="s">
        <v>1391</v>
      </c>
      <c r="D697" s="262">
        <v>0</v>
      </c>
      <c r="E697" s="262">
        <v>0</v>
      </c>
      <c r="F697" s="194" t="str">
        <f t="shared" si="13"/>
        <v>-</v>
      </c>
    </row>
    <row r="698" spans="1:6" customFormat="1" ht="12.75" customHeight="1" x14ac:dyDescent="0.2">
      <c r="A698" s="193" t="s">
        <v>1393</v>
      </c>
      <c r="B698" s="195" t="s">
        <v>1394</v>
      </c>
      <c r="C698" s="44" t="s">
        <v>1393</v>
      </c>
      <c r="D698" s="262">
        <v>0</v>
      </c>
      <c r="E698" s="262">
        <v>0</v>
      </c>
      <c r="F698" s="194" t="str">
        <f t="shared" si="13"/>
        <v>-</v>
      </c>
    </row>
    <row r="699" spans="1:6" customFormat="1" ht="12.75" customHeight="1" x14ac:dyDescent="0.2">
      <c r="A699" s="193" t="s">
        <v>1395</v>
      </c>
      <c r="B699" s="195" t="s">
        <v>1396</v>
      </c>
      <c r="C699" s="44" t="s">
        <v>1395</v>
      </c>
      <c r="D699" s="262">
        <v>0</v>
      </c>
      <c r="E699" s="262">
        <v>0</v>
      </c>
      <c r="F699" s="194" t="str">
        <f t="shared" si="13"/>
        <v>-</v>
      </c>
    </row>
    <row r="700" spans="1:6" customFormat="1" ht="24" customHeight="1" x14ac:dyDescent="0.2">
      <c r="A700" s="193" t="s">
        <v>1397</v>
      </c>
      <c r="B700" s="195" t="s">
        <v>1398</v>
      </c>
      <c r="C700" s="44" t="s">
        <v>1397</v>
      </c>
      <c r="D700" s="262">
        <v>0</v>
      </c>
      <c r="E700" s="262">
        <v>0</v>
      </c>
      <c r="F700" s="194" t="str">
        <f t="shared" si="13"/>
        <v>-</v>
      </c>
    </row>
    <row r="701" spans="1:6" customFormat="1" ht="24" customHeight="1" x14ac:dyDescent="0.2">
      <c r="A701" s="193" t="s">
        <v>1399</v>
      </c>
      <c r="B701" s="195" t="s">
        <v>1400</v>
      </c>
      <c r="C701" s="44" t="s">
        <v>1399</v>
      </c>
      <c r="D701" s="262">
        <v>0</v>
      </c>
      <c r="E701" s="262">
        <v>0</v>
      </c>
      <c r="F701" s="194" t="str">
        <f t="shared" si="13"/>
        <v>-</v>
      </c>
    </row>
    <row r="702" spans="1:6" customFormat="1" ht="12.75" customHeight="1" x14ac:dyDescent="0.2">
      <c r="A702" s="193" t="s">
        <v>1401</v>
      </c>
      <c r="B702" s="150" t="s">
        <v>1402</v>
      </c>
      <c r="C702" s="44" t="s">
        <v>1401</v>
      </c>
      <c r="D702" s="262">
        <v>0</v>
      </c>
      <c r="E702" s="262">
        <v>0</v>
      </c>
      <c r="F702" s="194" t="str">
        <f t="shared" si="13"/>
        <v>-</v>
      </c>
    </row>
    <row r="703" spans="1:6" customFormat="1" ht="12.75" customHeight="1" x14ac:dyDescent="0.2">
      <c r="A703" s="193" t="s">
        <v>1403</v>
      </c>
      <c r="B703" s="150" t="s">
        <v>1404</v>
      </c>
      <c r="C703" s="44" t="s">
        <v>1403</v>
      </c>
      <c r="D703" s="262">
        <v>0</v>
      </c>
      <c r="E703" s="262">
        <v>0</v>
      </c>
      <c r="F703" s="194" t="str">
        <f t="shared" si="13"/>
        <v>-</v>
      </c>
    </row>
    <row r="704" spans="1:6" customFormat="1" ht="12.75" customHeight="1" x14ac:dyDescent="0.2">
      <c r="A704" s="193" t="s">
        <v>1405</v>
      </c>
      <c r="B704" s="150" t="s">
        <v>1406</v>
      </c>
      <c r="C704" s="44" t="s">
        <v>1405</v>
      </c>
      <c r="D704" s="262">
        <v>0</v>
      </c>
      <c r="E704" s="262">
        <v>0</v>
      </c>
      <c r="F704" s="194" t="str">
        <f t="shared" si="13"/>
        <v>-</v>
      </c>
    </row>
    <row r="705" spans="1:6" customFormat="1" ht="12.75" customHeight="1" x14ac:dyDescent="0.2">
      <c r="A705" s="193" t="s">
        <v>1407</v>
      </c>
      <c r="B705" s="150" t="s">
        <v>1408</v>
      </c>
      <c r="C705" s="44" t="s">
        <v>1407</v>
      </c>
      <c r="D705" s="262">
        <v>0</v>
      </c>
      <c r="E705" s="262">
        <v>0</v>
      </c>
      <c r="F705" s="194" t="str">
        <f t="shared" si="13"/>
        <v>-</v>
      </c>
    </row>
    <row r="706" spans="1:6" customFormat="1" ht="12.75" customHeight="1" x14ac:dyDescent="0.2">
      <c r="A706" s="193" t="s">
        <v>1409</v>
      </c>
      <c r="B706" s="150" t="s">
        <v>1410</v>
      </c>
      <c r="C706" s="44" t="s">
        <v>1409</v>
      </c>
      <c r="D706" s="262">
        <v>0</v>
      </c>
      <c r="E706" s="262">
        <v>0</v>
      </c>
      <c r="F706" s="194" t="str">
        <f t="shared" si="13"/>
        <v>-</v>
      </c>
    </row>
    <row r="707" spans="1:6" customFormat="1" ht="12.75" customHeight="1" x14ac:dyDescent="0.2">
      <c r="A707" s="193" t="s">
        <v>1411</v>
      </c>
      <c r="B707" s="150" t="s">
        <v>1412</v>
      </c>
      <c r="C707" s="44" t="s">
        <v>1411</v>
      </c>
      <c r="D707" s="262">
        <v>0</v>
      </c>
      <c r="E707" s="262">
        <v>0</v>
      </c>
      <c r="F707" s="194" t="str">
        <f t="shared" si="13"/>
        <v>-</v>
      </c>
    </row>
    <row r="708" spans="1:6" customFormat="1" ht="24" customHeight="1" x14ac:dyDescent="0.2">
      <c r="A708" s="193" t="s">
        <v>1413</v>
      </c>
      <c r="B708" s="195" t="s">
        <v>1414</v>
      </c>
      <c r="C708" s="44" t="s">
        <v>1413</v>
      </c>
      <c r="D708" s="262">
        <v>0</v>
      </c>
      <c r="E708" s="262">
        <v>0</v>
      </c>
      <c r="F708" s="194" t="str">
        <f t="shared" si="13"/>
        <v>-</v>
      </c>
    </row>
    <row r="709" spans="1:6" customFormat="1" ht="24" customHeight="1" x14ac:dyDescent="0.2">
      <c r="A709" s="193" t="s">
        <v>1415</v>
      </c>
      <c r="B709" s="150" t="s">
        <v>1416</v>
      </c>
      <c r="C709" s="44" t="s">
        <v>1415</v>
      </c>
      <c r="D709" s="262">
        <v>0</v>
      </c>
      <c r="E709" s="262">
        <v>0</v>
      </c>
      <c r="F709" s="194" t="str">
        <f t="shared" si="13"/>
        <v>-</v>
      </c>
    </row>
    <row r="710" spans="1:6" customFormat="1" ht="12.75" customHeight="1" x14ac:dyDescent="0.2">
      <c r="A710" s="193" t="s">
        <v>1417</v>
      </c>
      <c r="B710" s="150" t="s">
        <v>1418</v>
      </c>
      <c r="C710" s="44" t="s">
        <v>1417</v>
      </c>
      <c r="D710" s="262">
        <v>116292.31</v>
      </c>
      <c r="E710" s="262">
        <v>113725.29</v>
      </c>
      <c r="F710" s="194">
        <f t="shared" si="13"/>
        <v>97.792614146197621</v>
      </c>
    </row>
    <row r="711" spans="1:6" customFormat="1" ht="12.75" customHeight="1" x14ac:dyDescent="0.2">
      <c r="A711" s="193" t="s">
        <v>1419</v>
      </c>
      <c r="B711" s="150" t="s">
        <v>1420</v>
      </c>
      <c r="C711" s="44" t="s">
        <v>1419</v>
      </c>
      <c r="D711" s="262">
        <v>0</v>
      </c>
      <c r="E711" s="262">
        <v>0</v>
      </c>
      <c r="F711" s="194" t="str">
        <f t="shared" si="13"/>
        <v>-</v>
      </c>
    </row>
    <row r="712" spans="1:6" customFormat="1" ht="12.75" customHeight="1" x14ac:dyDescent="0.2">
      <c r="A712" s="193" t="s">
        <v>1421</v>
      </c>
      <c r="B712" s="150" t="s">
        <v>1422</v>
      </c>
      <c r="C712" s="44" t="s">
        <v>1421</v>
      </c>
      <c r="D712" s="262">
        <v>0</v>
      </c>
      <c r="E712" s="262">
        <v>2064.29</v>
      </c>
      <c r="F712" s="194" t="str">
        <f t="shared" si="13"/>
        <v>-</v>
      </c>
    </row>
    <row r="713" spans="1:6" customFormat="1" ht="24" customHeight="1" x14ac:dyDescent="0.2">
      <c r="A713" s="193" t="s">
        <v>1423</v>
      </c>
      <c r="B713" s="150" t="s">
        <v>1424</v>
      </c>
      <c r="C713" s="44" t="s">
        <v>1423</v>
      </c>
      <c r="D713" s="262">
        <v>0</v>
      </c>
      <c r="E713" s="262">
        <v>0</v>
      </c>
      <c r="F713" s="194" t="str">
        <f t="shared" ref="F713:F776" si="14">IF(D713&lt;&gt;0,IF(E713/D713&gt;=100,"&gt;&gt;100",E713/D713*100),"-")</f>
        <v>-</v>
      </c>
    </row>
    <row r="714" spans="1:6" customFormat="1" ht="24" customHeight="1" x14ac:dyDescent="0.2">
      <c r="A714" s="193" t="s">
        <v>1425</v>
      </c>
      <c r="B714" s="150" t="s">
        <v>1426</v>
      </c>
      <c r="C714" s="44" t="s">
        <v>1425</v>
      </c>
      <c r="D714" s="262">
        <v>0</v>
      </c>
      <c r="E714" s="262">
        <v>0</v>
      </c>
      <c r="F714" s="194" t="str">
        <f t="shared" si="14"/>
        <v>-</v>
      </c>
    </row>
    <row r="715" spans="1:6" customFormat="1" ht="24" customHeight="1" x14ac:dyDescent="0.2">
      <c r="A715" s="193" t="s">
        <v>1427</v>
      </c>
      <c r="B715" s="150" t="s">
        <v>1428</v>
      </c>
      <c r="C715" s="44" t="s">
        <v>1427</v>
      </c>
      <c r="D715" s="262">
        <v>0</v>
      </c>
      <c r="E715" s="262">
        <v>0</v>
      </c>
      <c r="F715" s="194" t="str">
        <f t="shared" si="14"/>
        <v>-</v>
      </c>
    </row>
    <row r="716" spans="1:6" customFormat="1" ht="12.75" customHeight="1" x14ac:dyDescent="0.2">
      <c r="A716" s="193" t="s">
        <v>1429</v>
      </c>
      <c r="B716" s="150" t="s">
        <v>1430</v>
      </c>
      <c r="C716" s="44" t="s">
        <v>1429</v>
      </c>
      <c r="D716" s="262">
        <v>6466.23</v>
      </c>
      <c r="E716" s="262">
        <v>6933.81</v>
      </c>
      <c r="F716" s="194">
        <f t="shared" si="14"/>
        <v>107.23110684278167</v>
      </c>
    </row>
    <row r="717" spans="1:6" customFormat="1" ht="12.75" customHeight="1" x14ac:dyDescent="0.2">
      <c r="A717" s="193" t="s">
        <v>1431</v>
      </c>
      <c r="B717" s="150" t="s">
        <v>1432</v>
      </c>
      <c r="C717" s="44" t="s">
        <v>1431</v>
      </c>
      <c r="D717" s="262">
        <v>3906.06</v>
      </c>
      <c r="E717" s="262">
        <v>3972.96</v>
      </c>
      <c r="F717" s="194">
        <f t="shared" si="14"/>
        <v>101.71272330686165</v>
      </c>
    </row>
    <row r="718" spans="1:6" customFormat="1" ht="12.75" customHeight="1" x14ac:dyDescent="0.2">
      <c r="A718" s="193" t="s">
        <v>1433</v>
      </c>
      <c r="B718" s="150" t="s">
        <v>1434</v>
      </c>
      <c r="C718" s="44" t="s">
        <v>1433</v>
      </c>
      <c r="D718" s="262">
        <v>26137.88</v>
      </c>
      <c r="E718" s="262">
        <v>32559.64</v>
      </c>
      <c r="F718" s="194">
        <f t="shared" si="14"/>
        <v>124.56878675699787</v>
      </c>
    </row>
    <row r="719" spans="1:6" customFormat="1" ht="12.75" customHeight="1" x14ac:dyDescent="0.2">
      <c r="A719" s="193" t="s">
        <v>1435</v>
      </c>
      <c r="B719" s="150" t="s">
        <v>1436</v>
      </c>
      <c r="C719" s="44" t="s">
        <v>1435</v>
      </c>
      <c r="D719" s="262">
        <v>0</v>
      </c>
      <c r="E719" s="262">
        <v>0</v>
      </c>
      <c r="F719" s="194" t="str">
        <f t="shared" si="14"/>
        <v>-</v>
      </c>
    </row>
    <row r="720" spans="1:6" customFormat="1" ht="12.75" customHeight="1" x14ac:dyDescent="0.2">
      <c r="A720" s="193" t="s">
        <v>1437</v>
      </c>
      <c r="B720" s="150" t="s">
        <v>1438</v>
      </c>
      <c r="C720" s="44" t="s">
        <v>1437</v>
      </c>
      <c r="D720" s="262">
        <v>5720.45</v>
      </c>
      <c r="E720" s="262">
        <v>3955.2</v>
      </c>
      <c r="F720" s="194">
        <f t="shared" si="14"/>
        <v>69.141413699971153</v>
      </c>
    </row>
    <row r="721" spans="1:6" customFormat="1" ht="12.75" customHeight="1" x14ac:dyDescent="0.2">
      <c r="A721" s="193" t="s">
        <v>1439</v>
      </c>
      <c r="B721" s="150" t="s">
        <v>1440</v>
      </c>
      <c r="C721" s="44" t="s">
        <v>1439</v>
      </c>
      <c r="D721" s="262">
        <v>0</v>
      </c>
      <c r="E721" s="262">
        <v>118.83</v>
      </c>
      <c r="F721" s="194" t="str">
        <f t="shared" si="14"/>
        <v>-</v>
      </c>
    </row>
    <row r="722" spans="1:6" customFormat="1" ht="12.75" customHeight="1" x14ac:dyDescent="0.2">
      <c r="A722" s="193" t="s">
        <v>1441</v>
      </c>
      <c r="B722" s="150" t="s">
        <v>1442</v>
      </c>
      <c r="C722" s="44" t="s">
        <v>1441</v>
      </c>
      <c r="D722" s="262">
        <v>238.95</v>
      </c>
      <c r="E722" s="262">
        <v>603.80999999999995</v>
      </c>
      <c r="F722" s="194">
        <f t="shared" si="14"/>
        <v>252.69303201506591</v>
      </c>
    </row>
    <row r="723" spans="1:6" customFormat="1" ht="12.75" customHeight="1" x14ac:dyDescent="0.2">
      <c r="A723" s="193" t="s">
        <v>1443</v>
      </c>
      <c r="B723" s="150" t="s">
        <v>1444</v>
      </c>
      <c r="C723" s="44" t="s">
        <v>1443</v>
      </c>
      <c r="D723" s="262">
        <v>0</v>
      </c>
      <c r="E723" s="262">
        <v>0</v>
      </c>
      <c r="F723" s="194" t="str">
        <f t="shared" si="14"/>
        <v>-</v>
      </c>
    </row>
    <row r="724" spans="1:6" customFormat="1" ht="12.75" customHeight="1" x14ac:dyDescent="0.2">
      <c r="A724" s="193" t="s">
        <v>1445</v>
      </c>
      <c r="B724" s="150" t="s">
        <v>1446</v>
      </c>
      <c r="C724" s="44" t="s">
        <v>1445</v>
      </c>
      <c r="D724" s="262">
        <v>0</v>
      </c>
      <c r="E724" s="262">
        <v>0</v>
      </c>
      <c r="F724" s="194" t="str">
        <f t="shared" si="14"/>
        <v>-</v>
      </c>
    </row>
    <row r="725" spans="1:6" customFormat="1" ht="12.75" customHeight="1" x14ac:dyDescent="0.2">
      <c r="A725" s="193" t="s">
        <v>1447</v>
      </c>
      <c r="B725" s="150" t="s">
        <v>1448</v>
      </c>
      <c r="C725" s="44" t="s">
        <v>1447</v>
      </c>
      <c r="D725" s="262">
        <v>0</v>
      </c>
      <c r="E725" s="262">
        <v>0</v>
      </c>
      <c r="F725" s="194" t="str">
        <f t="shared" si="14"/>
        <v>-</v>
      </c>
    </row>
    <row r="726" spans="1:6" customFormat="1" ht="12.75" customHeight="1" x14ac:dyDescent="0.2">
      <c r="A726" s="193" t="s">
        <v>1449</v>
      </c>
      <c r="B726" s="150" t="s">
        <v>1450</v>
      </c>
      <c r="C726" s="44" t="s">
        <v>1449</v>
      </c>
      <c r="D726" s="262">
        <v>3168.23</v>
      </c>
      <c r="E726" s="262">
        <v>5810.39</v>
      </c>
      <c r="F726" s="194">
        <f t="shared" si="14"/>
        <v>183.3954605568409</v>
      </c>
    </row>
    <row r="727" spans="1:6" customFormat="1" ht="12.75" customHeight="1" x14ac:dyDescent="0.2">
      <c r="A727" s="193" t="s">
        <v>1451</v>
      </c>
      <c r="B727" s="150" t="s">
        <v>1452</v>
      </c>
      <c r="C727" s="44" t="s">
        <v>1451</v>
      </c>
      <c r="D727" s="262">
        <v>0</v>
      </c>
      <c r="E727" s="262">
        <v>0</v>
      </c>
      <c r="F727" s="194" t="str">
        <f t="shared" si="14"/>
        <v>-</v>
      </c>
    </row>
    <row r="728" spans="1:6" customFormat="1" ht="12.75" customHeight="1" x14ac:dyDescent="0.2">
      <c r="A728" s="193" t="s">
        <v>1453</v>
      </c>
      <c r="B728" s="150" t="s">
        <v>1454</v>
      </c>
      <c r="C728" s="44" t="s">
        <v>1453</v>
      </c>
      <c r="D728" s="262">
        <v>0</v>
      </c>
      <c r="E728" s="262">
        <v>0</v>
      </c>
      <c r="F728" s="194" t="str">
        <f t="shared" si="14"/>
        <v>-</v>
      </c>
    </row>
    <row r="729" spans="1:6" customFormat="1" ht="12.75" customHeight="1" x14ac:dyDescent="0.2">
      <c r="A729" s="193" t="s">
        <v>1455</v>
      </c>
      <c r="B729" s="150" t="s">
        <v>1456</v>
      </c>
      <c r="C729" s="44" t="s">
        <v>1455</v>
      </c>
      <c r="D729" s="262">
        <v>0</v>
      </c>
      <c r="E729" s="262">
        <v>0</v>
      </c>
      <c r="F729" s="194" t="str">
        <f t="shared" si="14"/>
        <v>-</v>
      </c>
    </row>
    <row r="730" spans="1:6" customFormat="1" ht="12.75" customHeight="1" x14ac:dyDescent="0.2">
      <c r="A730" s="193" t="s">
        <v>1457</v>
      </c>
      <c r="B730" s="150" t="s">
        <v>1458</v>
      </c>
      <c r="C730" s="44" t="s">
        <v>1457</v>
      </c>
      <c r="D730" s="262">
        <v>0</v>
      </c>
      <c r="E730" s="262">
        <v>0</v>
      </c>
      <c r="F730" s="194" t="str">
        <f t="shared" si="14"/>
        <v>-</v>
      </c>
    </row>
    <row r="731" spans="1:6" customFormat="1" ht="12.75" customHeight="1" x14ac:dyDescent="0.2">
      <c r="A731" s="193" t="s">
        <v>1459</v>
      </c>
      <c r="B731" s="150" t="s">
        <v>1460</v>
      </c>
      <c r="C731" s="44" t="s">
        <v>1459</v>
      </c>
      <c r="D731" s="262">
        <v>0</v>
      </c>
      <c r="E731" s="262">
        <v>0</v>
      </c>
      <c r="F731" s="194" t="str">
        <f t="shared" si="14"/>
        <v>-</v>
      </c>
    </row>
    <row r="732" spans="1:6" customFormat="1" ht="12.75" customHeight="1" x14ac:dyDescent="0.2">
      <c r="A732" s="193" t="s">
        <v>1461</v>
      </c>
      <c r="B732" s="150" t="s">
        <v>1462</v>
      </c>
      <c r="C732" s="44" t="s">
        <v>1461</v>
      </c>
      <c r="D732" s="262">
        <v>0</v>
      </c>
      <c r="E732" s="262">
        <v>0</v>
      </c>
      <c r="F732" s="194" t="str">
        <f t="shared" si="14"/>
        <v>-</v>
      </c>
    </row>
    <row r="733" spans="1:6" customFormat="1" ht="12.75" customHeight="1" x14ac:dyDescent="0.2">
      <c r="A733" s="193" t="s">
        <v>1463</v>
      </c>
      <c r="B733" s="150" t="s">
        <v>1464</v>
      </c>
      <c r="C733" s="44" t="s">
        <v>1463</v>
      </c>
      <c r="D733" s="262">
        <v>0</v>
      </c>
      <c r="E733" s="262">
        <v>0</v>
      </c>
      <c r="F733" s="194" t="str">
        <f t="shared" si="14"/>
        <v>-</v>
      </c>
    </row>
    <row r="734" spans="1:6" customFormat="1" ht="12.75" customHeight="1" x14ac:dyDescent="0.2">
      <c r="A734" s="193" t="s">
        <v>1465</v>
      </c>
      <c r="B734" s="150" t="s">
        <v>1466</v>
      </c>
      <c r="C734" s="44" t="s">
        <v>1465</v>
      </c>
      <c r="D734" s="262">
        <v>0</v>
      </c>
      <c r="E734" s="262">
        <v>0</v>
      </c>
      <c r="F734" s="194" t="str">
        <f t="shared" si="14"/>
        <v>-</v>
      </c>
    </row>
    <row r="735" spans="1:6" customFormat="1" ht="12.75" customHeight="1" x14ac:dyDescent="0.2">
      <c r="A735" s="193" t="s">
        <v>1467</v>
      </c>
      <c r="B735" s="150" t="s">
        <v>1468</v>
      </c>
      <c r="C735" s="44" t="s">
        <v>1467</v>
      </c>
      <c r="D735" s="262">
        <v>0</v>
      </c>
      <c r="E735" s="262">
        <v>0</v>
      </c>
      <c r="F735" s="194" t="str">
        <f t="shared" si="14"/>
        <v>-</v>
      </c>
    </row>
    <row r="736" spans="1:6" customFormat="1" ht="12.75" customHeight="1" x14ac:dyDescent="0.2">
      <c r="A736" s="193" t="s">
        <v>1469</v>
      </c>
      <c r="B736" s="150" t="s">
        <v>1470</v>
      </c>
      <c r="C736" s="44" t="s">
        <v>1469</v>
      </c>
      <c r="D736" s="262">
        <v>0</v>
      </c>
      <c r="E736" s="262">
        <v>0</v>
      </c>
      <c r="F736" s="194" t="str">
        <f t="shared" si="14"/>
        <v>-</v>
      </c>
    </row>
    <row r="737" spans="1:6" customFormat="1" ht="12.75" customHeight="1" x14ac:dyDescent="0.2">
      <c r="A737" s="193" t="s">
        <v>1471</v>
      </c>
      <c r="B737" s="150" t="s">
        <v>1472</v>
      </c>
      <c r="C737" s="44" t="s">
        <v>1471</v>
      </c>
      <c r="D737" s="262">
        <v>0</v>
      </c>
      <c r="E737" s="262">
        <v>0</v>
      </c>
      <c r="F737" s="194" t="str">
        <f t="shared" si="14"/>
        <v>-</v>
      </c>
    </row>
    <row r="738" spans="1:6" customFormat="1" ht="12.75" customHeight="1" x14ac:dyDescent="0.2">
      <c r="A738" s="193" t="s">
        <v>1473</v>
      </c>
      <c r="B738" s="150" t="s">
        <v>1474</v>
      </c>
      <c r="C738" s="44" t="s">
        <v>1473</v>
      </c>
      <c r="D738" s="262">
        <v>0</v>
      </c>
      <c r="E738" s="262">
        <v>0</v>
      </c>
      <c r="F738" s="194" t="str">
        <f t="shared" si="14"/>
        <v>-</v>
      </c>
    </row>
    <row r="739" spans="1:6" customFormat="1" ht="12.75" customHeight="1" x14ac:dyDescent="0.2">
      <c r="A739" s="193" t="s">
        <v>1475</v>
      </c>
      <c r="B739" s="150" t="s">
        <v>1476</v>
      </c>
      <c r="C739" s="44" t="s">
        <v>1475</v>
      </c>
      <c r="D739" s="262">
        <v>0</v>
      </c>
      <c r="E739" s="262">
        <v>0</v>
      </c>
      <c r="F739" s="194" t="str">
        <f t="shared" si="14"/>
        <v>-</v>
      </c>
    </row>
    <row r="740" spans="1:6" customFormat="1" ht="12.75" customHeight="1" x14ac:dyDescent="0.2">
      <c r="A740" s="193" t="s">
        <v>1477</v>
      </c>
      <c r="B740" s="150" t="s">
        <v>1478</v>
      </c>
      <c r="C740" s="44" t="s">
        <v>1477</v>
      </c>
      <c r="D740" s="262">
        <v>0</v>
      </c>
      <c r="E740" s="262">
        <v>0</v>
      </c>
      <c r="F740" s="194" t="str">
        <f t="shared" si="14"/>
        <v>-</v>
      </c>
    </row>
    <row r="741" spans="1:6" customFormat="1" ht="24" customHeight="1" x14ac:dyDescent="0.2">
      <c r="A741" s="193" t="s">
        <v>1479</v>
      </c>
      <c r="B741" s="150" t="s">
        <v>1480</v>
      </c>
      <c r="C741" s="44" t="s">
        <v>1479</v>
      </c>
      <c r="D741" s="262">
        <v>0</v>
      </c>
      <c r="E741" s="262">
        <v>0</v>
      </c>
      <c r="F741" s="194" t="str">
        <f t="shared" si="14"/>
        <v>-</v>
      </c>
    </row>
    <row r="742" spans="1:6" customFormat="1" ht="24" customHeight="1" x14ac:dyDescent="0.2">
      <c r="A742" s="193" t="s">
        <v>1481</v>
      </c>
      <c r="B742" s="150" t="s">
        <v>1482</v>
      </c>
      <c r="C742" s="44" t="s">
        <v>1481</v>
      </c>
      <c r="D742" s="262">
        <v>0</v>
      </c>
      <c r="E742" s="262">
        <v>0</v>
      </c>
      <c r="F742" s="194" t="str">
        <f t="shared" si="14"/>
        <v>-</v>
      </c>
    </row>
    <row r="743" spans="1:6" customFormat="1" ht="24" customHeight="1" x14ac:dyDescent="0.2">
      <c r="A743" s="193" t="s">
        <v>1483</v>
      </c>
      <c r="B743" s="195" t="s">
        <v>1484</v>
      </c>
      <c r="C743" s="44" t="s">
        <v>1483</v>
      </c>
      <c r="D743" s="262">
        <v>0</v>
      </c>
      <c r="E743" s="262">
        <v>0</v>
      </c>
      <c r="F743" s="194" t="str">
        <f t="shared" si="14"/>
        <v>-</v>
      </c>
    </row>
    <row r="744" spans="1:6" customFormat="1" ht="24" customHeight="1" x14ac:dyDescent="0.2">
      <c r="A744" s="193" t="s">
        <v>1485</v>
      </c>
      <c r="B744" s="195" t="s">
        <v>1486</v>
      </c>
      <c r="C744" s="44" t="s">
        <v>1485</v>
      </c>
      <c r="D744" s="262">
        <v>0</v>
      </c>
      <c r="E744" s="262">
        <v>0</v>
      </c>
      <c r="F744" s="194" t="str">
        <f t="shared" si="14"/>
        <v>-</v>
      </c>
    </row>
    <row r="745" spans="1:6" customFormat="1" ht="12.75" customHeight="1" x14ac:dyDescent="0.2">
      <c r="A745" s="193" t="s">
        <v>1487</v>
      </c>
      <c r="B745" s="150" t="s">
        <v>1488</v>
      </c>
      <c r="C745" s="44" t="s">
        <v>1487</v>
      </c>
      <c r="D745" s="262">
        <v>0</v>
      </c>
      <c r="E745" s="262">
        <v>0</v>
      </c>
      <c r="F745" s="194" t="str">
        <f t="shared" si="14"/>
        <v>-</v>
      </c>
    </row>
    <row r="746" spans="1:6" customFormat="1" ht="12.75" customHeight="1" x14ac:dyDescent="0.2">
      <c r="A746" s="193" t="s">
        <v>1489</v>
      </c>
      <c r="B746" s="150" t="s">
        <v>1490</v>
      </c>
      <c r="C746" s="44" t="s">
        <v>1489</v>
      </c>
      <c r="D746" s="262">
        <v>0</v>
      </c>
      <c r="E746" s="262">
        <v>0</v>
      </c>
      <c r="F746" s="194" t="str">
        <f t="shared" si="14"/>
        <v>-</v>
      </c>
    </row>
    <row r="747" spans="1:6" customFormat="1" ht="12.75" customHeight="1" x14ac:dyDescent="0.2">
      <c r="A747" s="193" t="s">
        <v>1491</v>
      </c>
      <c r="B747" s="150" t="s">
        <v>1492</v>
      </c>
      <c r="C747" s="44" t="s">
        <v>1491</v>
      </c>
      <c r="D747" s="262">
        <v>0</v>
      </c>
      <c r="E747" s="262">
        <v>0</v>
      </c>
      <c r="F747" s="194" t="str">
        <f t="shared" si="14"/>
        <v>-</v>
      </c>
    </row>
    <row r="748" spans="1:6" customFormat="1" ht="24" customHeight="1" x14ac:dyDescent="0.2">
      <c r="A748" s="193" t="s">
        <v>1493</v>
      </c>
      <c r="B748" s="150" t="s">
        <v>1494</v>
      </c>
      <c r="C748" s="44" t="s">
        <v>1493</v>
      </c>
      <c r="D748" s="262">
        <v>0</v>
      </c>
      <c r="E748" s="262">
        <v>0</v>
      </c>
      <c r="F748" s="194" t="str">
        <f t="shared" si="14"/>
        <v>-</v>
      </c>
    </row>
    <row r="749" spans="1:6" customFormat="1" ht="12.75" customHeight="1" x14ac:dyDescent="0.2">
      <c r="A749" s="193" t="s">
        <v>1495</v>
      </c>
      <c r="B749" s="150" t="s">
        <v>1496</v>
      </c>
      <c r="C749" s="44" t="s">
        <v>1495</v>
      </c>
      <c r="D749" s="262">
        <v>0</v>
      </c>
      <c r="E749" s="262">
        <v>0</v>
      </c>
      <c r="F749" s="194" t="str">
        <f t="shared" si="14"/>
        <v>-</v>
      </c>
    </row>
    <row r="750" spans="1:6" customFormat="1" ht="12.75" customHeight="1" x14ac:dyDescent="0.2">
      <c r="A750" s="193" t="s">
        <v>1497</v>
      </c>
      <c r="B750" s="150" t="s">
        <v>1498</v>
      </c>
      <c r="C750" s="44" t="s">
        <v>1497</v>
      </c>
      <c r="D750" s="262">
        <v>0</v>
      </c>
      <c r="E750" s="262">
        <v>0</v>
      </c>
      <c r="F750" s="194" t="str">
        <f t="shared" si="14"/>
        <v>-</v>
      </c>
    </row>
    <row r="751" spans="1:6" customFormat="1" ht="12.75" customHeight="1" x14ac:dyDescent="0.2">
      <c r="A751" s="193" t="s">
        <v>1499</v>
      </c>
      <c r="B751" s="150" t="s">
        <v>1500</v>
      </c>
      <c r="C751" s="44" t="s">
        <v>1499</v>
      </c>
      <c r="D751" s="262">
        <v>0</v>
      </c>
      <c r="E751" s="262">
        <v>0</v>
      </c>
      <c r="F751" s="194" t="str">
        <f t="shared" si="14"/>
        <v>-</v>
      </c>
    </row>
    <row r="752" spans="1:6" customFormat="1" ht="12.75" customHeight="1" x14ac:dyDescent="0.2">
      <c r="A752" s="193" t="s">
        <v>1501</v>
      </c>
      <c r="B752" s="150" t="s">
        <v>1502</v>
      </c>
      <c r="C752" s="44" t="s">
        <v>1501</v>
      </c>
      <c r="D752" s="262">
        <v>0</v>
      </c>
      <c r="E752" s="262">
        <v>0</v>
      </c>
      <c r="F752" s="194" t="str">
        <f t="shared" si="14"/>
        <v>-</v>
      </c>
    </row>
    <row r="753" spans="1:6" customFormat="1" ht="12.75" customHeight="1" x14ac:dyDescent="0.2">
      <c r="A753" s="193" t="s">
        <v>1503</v>
      </c>
      <c r="B753" s="150" t="s">
        <v>1504</v>
      </c>
      <c r="C753" s="44" t="s">
        <v>1503</v>
      </c>
      <c r="D753" s="262">
        <v>0</v>
      </c>
      <c r="E753" s="262">
        <v>0</v>
      </c>
      <c r="F753" s="194" t="str">
        <f t="shared" si="14"/>
        <v>-</v>
      </c>
    </row>
    <row r="754" spans="1:6" customFormat="1" ht="12.75" customHeight="1" x14ac:dyDescent="0.2">
      <c r="A754" s="193" t="s">
        <v>1505</v>
      </c>
      <c r="B754" s="150" t="s">
        <v>1506</v>
      </c>
      <c r="C754" s="44" t="s">
        <v>1505</v>
      </c>
      <c r="D754" s="262">
        <v>0</v>
      </c>
      <c r="E754" s="262">
        <v>0</v>
      </c>
      <c r="F754" s="194" t="str">
        <f t="shared" si="14"/>
        <v>-</v>
      </c>
    </row>
    <row r="755" spans="1:6" customFormat="1" ht="12.75" customHeight="1" x14ac:dyDescent="0.2">
      <c r="A755" s="193" t="s">
        <v>1507</v>
      </c>
      <c r="B755" s="150" t="s">
        <v>1508</v>
      </c>
      <c r="C755" s="44" t="s">
        <v>1507</v>
      </c>
      <c r="D755" s="262">
        <v>0</v>
      </c>
      <c r="E755" s="262">
        <v>0</v>
      </c>
      <c r="F755" s="194" t="str">
        <f t="shared" si="14"/>
        <v>-</v>
      </c>
    </row>
    <row r="756" spans="1:6" customFormat="1" ht="24" customHeight="1" x14ac:dyDescent="0.2">
      <c r="A756" s="193" t="s">
        <v>1509</v>
      </c>
      <c r="B756" s="195" t="s">
        <v>1510</v>
      </c>
      <c r="C756" s="44" t="s">
        <v>1509</v>
      </c>
      <c r="D756" s="262">
        <v>0</v>
      </c>
      <c r="E756" s="262">
        <v>0</v>
      </c>
      <c r="F756" s="194" t="str">
        <f t="shared" si="14"/>
        <v>-</v>
      </c>
    </row>
    <row r="757" spans="1:6" customFormat="1" ht="24" customHeight="1" x14ac:dyDescent="0.2">
      <c r="A757" s="193" t="s">
        <v>1511</v>
      </c>
      <c r="B757" s="150" t="s">
        <v>1512</v>
      </c>
      <c r="C757" s="44" t="s">
        <v>1511</v>
      </c>
      <c r="D757" s="262">
        <v>0</v>
      </c>
      <c r="E757" s="262">
        <v>0</v>
      </c>
      <c r="F757" s="194" t="str">
        <f t="shared" si="14"/>
        <v>-</v>
      </c>
    </row>
    <row r="758" spans="1:6" customFormat="1" ht="12.75" customHeight="1" x14ac:dyDescent="0.2">
      <c r="A758" s="193" t="s">
        <v>1513</v>
      </c>
      <c r="B758" s="150" t="s">
        <v>1514</v>
      </c>
      <c r="C758" s="44" t="s">
        <v>1513</v>
      </c>
      <c r="D758" s="262">
        <v>0</v>
      </c>
      <c r="E758" s="262">
        <v>0</v>
      </c>
      <c r="F758" s="194" t="str">
        <f t="shared" si="14"/>
        <v>-</v>
      </c>
    </row>
    <row r="759" spans="1:6" customFormat="1" ht="12.75" customHeight="1" x14ac:dyDescent="0.2">
      <c r="A759" s="193" t="s">
        <v>1515</v>
      </c>
      <c r="B759" s="150" t="s">
        <v>1516</v>
      </c>
      <c r="C759" s="44" t="s">
        <v>1515</v>
      </c>
      <c r="D759" s="262">
        <v>0</v>
      </c>
      <c r="E759" s="262">
        <v>0</v>
      </c>
      <c r="F759" s="194" t="str">
        <f t="shared" si="14"/>
        <v>-</v>
      </c>
    </row>
    <row r="760" spans="1:6" customFormat="1" ht="12.75" customHeight="1" x14ac:dyDescent="0.2">
      <c r="A760" s="193" t="s">
        <v>1517</v>
      </c>
      <c r="B760" s="150" t="s">
        <v>1518</v>
      </c>
      <c r="C760" s="44" t="s">
        <v>1517</v>
      </c>
      <c r="D760" s="262">
        <v>0</v>
      </c>
      <c r="E760" s="262">
        <v>0</v>
      </c>
      <c r="F760" s="194" t="str">
        <f t="shared" si="14"/>
        <v>-</v>
      </c>
    </row>
    <row r="761" spans="1:6" customFormat="1" ht="12.75" customHeight="1" x14ac:dyDescent="0.2">
      <c r="A761" s="193" t="s">
        <v>1519</v>
      </c>
      <c r="B761" s="150" t="s">
        <v>1520</v>
      </c>
      <c r="C761" s="44" t="s">
        <v>1519</v>
      </c>
      <c r="D761" s="262">
        <v>0</v>
      </c>
      <c r="E761" s="262">
        <v>0</v>
      </c>
      <c r="F761" s="194" t="str">
        <f t="shared" si="14"/>
        <v>-</v>
      </c>
    </row>
    <row r="762" spans="1:6" customFormat="1" ht="12.75" customHeight="1" x14ac:dyDescent="0.2">
      <c r="A762" s="193" t="s">
        <v>1521</v>
      </c>
      <c r="B762" s="150" t="s">
        <v>1522</v>
      </c>
      <c r="C762" s="44" t="s">
        <v>1521</v>
      </c>
      <c r="D762" s="262">
        <v>0</v>
      </c>
      <c r="E762" s="262">
        <v>0</v>
      </c>
      <c r="F762" s="194" t="str">
        <f t="shared" si="14"/>
        <v>-</v>
      </c>
    </row>
    <row r="763" spans="1:6" customFormat="1" ht="12.75" customHeight="1" x14ac:dyDescent="0.2">
      <c r="A763" s="193" t="s">
        <v>1523</v>
      </c>
      <c r="B763" s="150" t="s">
        <v>1524</v>
      </c>
      <c r="C763" s="44" t="s">
        <v>1523</v>
      </c>
      <c r="D763" s="262">
        <v>0</v>
      </c>
      <c r="E763" s="262">
        <v>0</v>
      </c>
      <c r="F763" s="194" t="str">
        <f t="shared" si="14"/>
        <v>-</v>
      </c>
    </row>
    <row r="764" spans="1:6" customFormat="1" ht="12.75" customHeight="1" x14ac:dyDescent="0.2">
      <c r="A764" s="193" t="s">
        <v>1525</v>
      </c>
      <c r="B764" s="150" t="s">
        <v>1526</v>
      </c>
      <c r="C764" s="44" t="s">
        <v>1525</v>
      </c>
      <c r="D764" s="262">
        <v>0</v>
      </c>
      <c r="E764" s="262">
        <v>0</v>
      </c>
      <c r="F764" s="194" t="str">
        <f t="shared" si="14"/>
        <v>-</v>
      </c>
    </row>
    <row r="765" spans="1:6" customFormat="1" ht="12.75" customHeight="1" x14ac:dyDescent="0.2">
      <c r="A765" s="193" t="s">
        <v>1527</v>
      </c>
      <c r="B765" s="150" t="s">
        <v>1528</v>
      </c>
      <c r="C765" s="44" t="s">
        <v>1527</v>
      </c>
      <c r="D765" s="262">
        <v>0</v>
      </c>
      <c r="E765" s="262">
        <v>0</v>
      </c>
      <c r="F765" s="194" t="str">
        <f t="shared" si="14"/>
        <v>-</v>
      </c>
    </row>
    <row r="766" spans="1:6" customFormat="1" ht="12.75" customHeight="1" x14ac:dyDescent="0.2">
      <c r="A766" s="193" t="s">
        <v>1529</v>
      </c>
      <c r="B766" s="150" t="s">
        <v>1530</v>
      </c>
      <c r="C766" s="44" t="s">
        <v>1529</v>
      </c>
      <c r="D766" s="262">
        <v>0</v>
      </c>
      <c r="E766" s="262">
        <v>0</v>
      </c>
      <c r="F766" s="194" t="str">
        <f t="shared" si="14"/>
        <v>-</v>
      </c>
    </row>
    <row r="767" spans="1:6" customFormat="1" ht="24" customHeight="1" x14ac:dyDescent="0.2">
      <c r="A767" s="193" t="s">
        <v>1531</v>
      </c>
      <c r="B767" s="195" t="s">
        <v>1532</v>
      </c>
      <c r="C767" s="44" t="s">
        <v>1531</v>
      </c>
      <c r="D767" s="262">
        <v>0</v>
      </c>
      <c r="E767" s="262">
        <v>0</v>
      </c>
      <c r="F767" s="194" t="str">
        <f t="shared" si="14"/>
        <v>-</v>
      </c>
    </row>
    <row r="768" spans="1:6" customFormat="1" ht="12.75" customHeight="1" x14ac:dyDescent="0.2">
      <c r="A768" s="193" t="s">
        <v>1533</v>
      </c>
      <c r="B768" s="150" t="s">
        <v>1534</v>
      </c>
      <c r="C768" s="44" t="s">
        <v>1533</v>
      </c>
      <c r="D768" s="262">
        <v>0</v>
      </c>
      <c r="E768" s="262">
        <v>0</v>
      </c>
      <c r="F768" s="194" t="str">
        <f t="shared" si="14"/>
        <v>-</v>
      </c>
    </row>
    <row r="769" spans="1:6" customFormat="1" ht="12.75" customHeight="1" x14ac:dyDescent="0.2">
      <c r="A769" s="193" t="s">
        <v>1535</v>
      </c>
      <c r="B769" s="150" t="s">
        <v>1536</v>
      </c>
      <c r="C769" s="44" t="s">
        <v>1535</v>
      </c>
      <c r="D769" s="262">
        <v>0</v>
      </c>
      <c r="E769" s="262">
        <v>0</v>
      </c>
      <c r="F769" s="194" t="str">
        <f t="shared" si="14"/>
        <v>-</v>
      </c>
    </row>
    <row r="770" spans="1:6" customFormat="1" ht="12.75" customHeight="1" x14ac:dyDescent="0.2">
      <c r="A770" s="193" t="s">
        <v>1537</v>
      </c>
      <c r="B770" s="150" t="s">
        <v>1538</v>
      </c>
      <c r="C770" s="44" t="s">
        <v>1537</v>
      </c>
      <c r="D770" s="262">
        <v>0</v>
      </c>
      <c r="E770" s="262">
        <v>0</v>
      </c>
      <c r="F770" s="194" t="str">
        <f t="shared" si="14"/>
        <v>-</v>
      </c>
    </row>
    <row r="771" spans="1:6" customFormat="1" ht="12.75" customHeight="1" x14ac:dyDescent="0.2">
      <c r="A771" s="193" t="s">
        <v>1539</v>
      </c>
      <c r="B771" s="150" t="s">
        <v>1540</v>
      </c>
      <c r="C771" s="44" t="s">
        <v>1539</v>
      </c>
      <c r="D771" s="262">
        <v>0</v>
      </c>
      <c r="E771" s="262">
        <v>0</v>
      </c>
      <c r="F771" s="194" t="str">
        <f t="shared" si="14"/>
        <v>-</v>
      </c>
    </row>
    <row r="772" spans="1:6" customFormat="1" ht="12.75" customHeight="1" x14ac:dyDescent="0.2">
      <c r="A772" s="193" t="s">
        <v>1541</v>
      </c>
      <c r="B772" s="150" t="s">
        <v>1542</v>
      </c>
      <c r="C772" s="44" t="s">
        <v>1541</v>
      </c>
      <c r="D772" s="262">
        <v>0</v>
      </c>
      <c r="E772" s="262">
        <v>0</v>
      </c>
      <c r="F772" s="194" t="str">
        <f t="shared" si="14"/>
        <v>-</v>
      </c>
    </row>
    <row r="773" spans="1:6" customFormat="1" ht="24" customHeight="1" x14ac:dyDescent="0.2">
      <c r="A773" s="193" t="s">
        <v>1543</v>
      </c>
      <c r="B773" s="150" t="s">
        <v>1544</v>
      </c>
      <c r="C773" s="44" t="s">
        <v>1543</v>
      </c>
      <c r="D773" s="262">
        <v>0</v>
      </c>
      <c r="E773" s="262">
        <v>0</v>
      </c>
      <c r="F773" s="194" t="str">
        <f t="shared" si="14"/>
        <v>-</v>
      </c>
    </row>
    <row r="774" spans="1:6" customFormat="1" ht="24" customHeight="1" x14ac:dyDescent="0.2">
      <c r="A774" s="193" t="s">
        <v>1545</v>
      </c>
      <c r="B774" s="195" t="s">
        <v>1546</v>
      </c>
      <c r="C774" s="44" t="s">
        <v>1545</v>
      </c>
      <c r="D774" s="262">
        <v>0</v>
      </c>
      <c r="E774" s="262">
        <v>0</v>
      </c>
      <c r="F774" s="194" t="str">
        <f t="shared" si="14"/>
        <v>-</v>
      </c>
    </row>
    <row r="775" spans="1:6" customFormat="1" ht="12.75" customHeight="1" x14ac:dyDescent="0.2">
      <c r="A775" s="193" t="s">
        <v>1547</v>
      </c>
      <c r="B775" s="195" t="s">
        <v>1548</v>
      </c>
      <c r="C775" s="44" t="s">
        <v>1547</v>
      </c>
      <c r="D775" s="262">
        <v>0</v>
      </c>
      <c r="E775" s="262">
        <v>0</v>
      </c>
      <c r="F775" s="194" t="str">
        <f t="shared" si="14"/>
        <v>-</v>
      </c>
    </row>
    <row r="776" spans="1:6" customFormat="1" ht="12.75" customHeight="1" x14ac:dyDescent="0.2">
      <c r="A776" s="193" t="s">
        <v>1549</v>
      </c>
      <c r="B776" s="195" t="s">
        <v>1550</v>
      </c>
      <c r="C776" s="44" t="s">
        <v>1549</v>
      </c>
      <c r="D776" s="262">
        <v>0</v>
      </c>
      <c r="E776" s="262">
        <v>0</v>
      </c>
      <c r="F776" s="194" t="str">
        <f t="shared" si="14"/>
        <v>-</v>
      </c>
    </row>
    <row r="777" spans="1:6" customFormat="1" ht="12.75" customHeight="1" x14ac:dyDescent="0.2">
      <c r="A777" s="193" t="s">
        <v>1551</v>
      </c>
      <c r="B777" s="195" t="s">
        <v>1552</v>
      </c>
      <c r="C777" s="44" t="s">
        <v>1551</v>
      </c>
      <c r="D777" s="262">
        <v>0</v>
      </c>
      <c r="E777" s="262">
        <v>0</v>
      </c>
      <c r="F777" s="194" t="str">
        <f t="shared" ref="F777:F840" si="15">IF(D777&lt;&gt;0,IF(E777/D777&gt;=100,"&gt;&gt;100",E777/D777*100),"-")</f>
        <v>-</v>
      </c>
    </row>
    <row r="778" spans="1:6" customFormat="1" ht="12.75" customHeight="1" x14ac:dyDescent="0.2">
      <c r="A778" s="193" t="s">
        <v>1553</v>
      </c>
      <c r="B778" s="195" t="s">
        <v>1554</v>
      </c>
      <c r="C778" s="44" t="s">
        <v>1553</v>
      </c>
      <c r="D778" s="262">
        <v>0</v>
      </c>
      <c r="E778" s="262">
        <v>0</v>
      </c>
      <c r="F778" s="194" t="str">
        <f t="shared" si="15"/>
        <v>-</v>
      </c>
    </row>
    <row r="779" spans="1:6" customFormat="1" ht="24" customHeight="1" x14ac:dyDescent="0.2">
      <c r="A779" s="193" t="s">
        <v>1555</v>
      </c>
      <c r="B779" s="195" t="s">
        <v>1556</v>
      </c>
      <c r="C779" s="44" t="s">
        <v>1555</v>
      </c>
      <c r="D779" s="262">
        <v>0</v>
      </c>
      <c r="E779" s="262">
        <v>0</v>
      </c>
      <c r="F779" s="194" t="str">
        <f t="shared" si="15"/>
        <v>-</v>
      </c>
    </row>
    <row r="780" spans="1:6" customFormat="1" ht="24" customHeight="1" x14ac:dyDescent="0.2">
      <c r="A780" s="193" t="s">
        <v>1557</v>
      </c>
      <c r="B780" s="195" t="s">
        <v>1558</v>
      </c>
      <c r="C780" s="44" t="s">
        <v>1557</v>
      </c>
      <c r="D780" s="262">
        <v>0</v>
      </c>
      <c r="E780" s="262">
        <v>0</v>
      </c>
      <c r="F780" s="194" t="str">
        <f t="shared" si="15"/>
        <v>-</v>
      </c>
    </row>
    <row r="781" spans="1:6" customFormat="1" ht="12.75" customHeight="1" x14ac:dyDescent="0.2">
      <c r="A781" s="193" t="s">
        <v>1559</v>
      </c>
      <c r="B781" s="195" t="s">
        <v>1560</v>
      </c>
      <c r="C781" s="44" t="s">
        <v>1559</v>
      </c>
      <c r="D781" s="262">
        <v>0</v>
      </c>
      <c r="E781" s="262">
        <v>0</v>
      </c>
      <c r="F781" s="194" t="str">
        <f t="shared" si="15"/>
        <v>-</v>
      </c>
    </row>
    <row r="782" spans="1:6" customFormat="1" ht="24" customHeight="1" x14ac:dyDescent="0.2">
      <c r="A782" s="193" t="s">
        <v>1561</v>
      </c>
      <c r="B782" s="195" t="s">
        <v>1562</v>
      </c>
      <c r="C782" s="44" t="s">
        <v>1561</v>
      </c>
      <c r="D782" s="262">
        <v>0</v>
      </c>
      <c r="E782" s="262">
        <v>0</v>
      </c>
      <c r="F782" s="194" t="str">
        <f t="shared" si="15"/>
        <v>-</v>
      </c>
    </row>
    <row r="783" spans="1:6" customFormat="1" ht="12.75" customHeight="1" x14ac:dyDescent="0.2">
      <c r="A783" s="193" t="s">
        <v>1563</v>
      </c>
      <c r="B783" s="195" t="s">
        <v>1564</v>
      </c>
      <c r="C783" s="44" t="s">
        <v>1563</v>
      </c>
      <c r="D783" s="262">
        <v>0</v>
      </c>
      <c r="E783" s="262">
        <v>0</v>
      </c>
      <c r="F783" s="194" t="str">
        <f t="shared" si="15"/>
        <v>-</v>
      </c>
    </row>
    <row r="784" spans="1:6" customFormat="1" ht="12.75" customHeight="1" x14ac:dyDescent="0.2">
      <c r="A784" s="193" t="s">
        <v>1565</v>
      </c>
      <c r="B784" s="195" t="s">
        <v>1566</v>
      </c>
      <c r="C784" s="44" t="s">
        <v>1565</v>
      </c>
      <c r="D784" s="262">
        <v>0</v>
      </c>
      <c r="E784" s="262">
        <v>0</v>
      </c>
      <c r="F784" s="194" t="str">
        <f t="shared" si="15"/>
        <v>-</v>
      </c>
    </row>
    <row r="785" spans="1:6" customFormat="1" ht="24" customHeight="1" x14ac:dyDescent="0.2">
      <c r="A785" s="193" t="s">
        <v>1567</v>
      </c>
      <c r="B785" s="195" t="s">
        <v>1568</v>
      </c>
      <c r="C785" s="44" t="s">
        <v>1567</v>
      </c>
      <c r="D785" s="262">
        <v>0</v>
      </c>
      <c r="E785" s="262">
        <v>0</v>
      </c>
      <c r="F785" s="194" t="str">
        <f t="shared" si="15"/>
        <v>-</v>
      </c>
    </row>
    <row r="786" spans="1:6" customFormat="1" ht="24" customHeight="1" x14ac:dyDescent="0.2">
      <c r="A786" s="193" t="s">
        <v>1569</v>
      </c>
      <c r="B786" s="195" t="s">
        <v>1570</v>
      </c>
      <c r="C786" s="44" t="s">
        <v>1569</v>
      </c>
      <c r="D786" s="262">
        <v>0</v>
      </c>
      <c r="E786" s="262">
        <v>0</v>
      </c>
      <c r="F786" s="194" t="str">
        <f t="shared" si="15"/>
        <v>-</v>
      </c>
    </row>
    <row r="787" spans="1:6" customFormat="1" ht="24" customHeight="1" x14ac:dyDescent="0.2">
      <c r="A787" s="193" t="s">
        <v>1571</v>
      </c>
      <c r="B787" s="195" t="s">
        <v>1572</v>
      </c>
      <c r="C787" s="44" t="s">
        <v>1571</v>
      </c>
      <c r="D787" s="262">
        <v>0</v>
      </c>
      <c r="E787" s="262">
        <v>0</v>
      </c>
      <c r="F787" s="194" t="str">
        <f t="shared" si="15"/>
        <v>-</v>
      </c>
    </row>
    <row r="788" spans="1:6" customFormat="1" ht="24" customHeight="1" x14ac:dyDescent="0.2">
      <c r="A788" s="193" t="s">
        <v>1573</v>
      </c>
      <c r="B788" s="195" t="s">
        <v>1574</v>
      </c>
      <c r="C788" s="44" t="s">
        <v>1573</v>
      </c>
      <c r="D788" s="262">
        <v>0</v>
      </c>
      <c r="E788" s="262">
        <v>0</v>
      </c>
      <c r="F788" s="194" t="str">
        <f t="shared" si="15"/>
        <v>-</v>
      </c>
    </row>
    <row r="789" spans="1:6" customFormat="1" ht="24" customHeight="1" x14ac:dyDescent="0.2">
      <c r="A789" s="193" t="s">
        <v>1575</v>
      </c>
      <c r="B789" s="195" t="s">
        <v>1576</v>
      </c>
      <c r="C789" s="44" t="s">
        <v>1575</v>
      </c>
      <c r="D789" s="262">
        <v>0</v>
      </c>
      <c r="E789" s="262">
        <v>0</v>
      </c>
      <c r="F789" s="194" t="str">
        <f t="shared" si="15"/>
        <v>-</v>
      </c>
    </row>
    <row r="790" spans="1:6" customFormat="1" ht="24" customHeight="1" x14ac:dyDescent="0.2">
      <c r="A790" s="193" t="s">
        <v>1577</v>
      </c>
      <c r="B790" s="150" t="s">
        <v>1578</v>
      </c>
      <c r="C790" s="44" t="s">
        <v>1577</v>
      </c>
      <c r="D790" s="262">
        <v>0</v>
      </c>
      <c r="E790" s="262">
        <v>0</v>
      </c>
      <c r="F790" s="194" t="str">
        <f t="shared" si="15"/>
        <v>-</v>
      </c>
    </row>
    <row r="791" spans="1:6" customFormat="1" ht="24" customHeight="1" x14ac:dyDescent="0.2">
      <c r="A791" s="193" t="s">
        <v>1579</v>
      </c>
      <c r="B791" s="150" t="s">
        <v>1580</v>
      </c>
      <c r="C791" s="44" t="s">
        <v>1579</v>
      </c>
      <c r="D791" s="262">
        <v>0</v>
      </c>
      <c r="E791" s="262">
        <v>0</v>
      </c>
      <c r="F791" s="194" t="str">
        <f t="shared" si="15"/>
        <v>-</v>
      </c>
    </row>
    <row r="792" spans="1:6" customFormat="1" ht="24" customHeight="1" x14ac:dyDescent="0.2">
      <c r="A792" s="193" t="s">
        <v>1581</v>
      </c>
      <c r="B792" s="150" t="s">
        <v>1582</v>
      </c>
      <c r="C792" s="44" t="s">
        <v>1581</v>
      </c>
      <c r="D792" s="262">
        <v>0</v>
      </c>
      <c r="E792" s="262">
        <v>0</v>
      </c>
      <c r="F792" s="194" t="str">
        <f t="shared" si="15"/>
        <v>-</v>
      </c>
    </row>
    <row r="793" spans="1:6" customFormat="1" ht="24" customHeight="1" x14ac:dyDescent="0.2">
      <c r="A793" s="193" t="s">
        <v>1583</v>
      </c>
      <c r="B793" s="150" t="s">
        <v>1584</v>
      </c>
      <c r="C793" s="44" t="s">
        <v>1583</v>
      </c>
      <c r="D793" s="262">
        <v>0</v>
      </c>
      <c r="E793" s="262">
        <v>0</v>
      </c>
      <c r="F793" s="194" t="str">
        <f t="shared" si="15"/>
        <v>-</v>
      </c>
    </row>
    <row r="794" spans="1:6" customFormat="1" ht="12.75" customHeight="1" x14ac:dyDescent="0.2">
      <c r="A794" s="193" t="s">
        <v>1585</v>
      </c>
      <c r="B794" s="150" t="s">
        <v>1586</v>
      </c>
      <c r="C794" s="44" t="s">
        <v>1585</v>
      </c>
      <c r="D794" s="262">
        <v>0</v>
      </c>
      <c r="E794" s="262">
        <v>0</v>
      </c>
      <c r="F794" s="194" t="str">
        <f t="shared" si="15"/>
        <v>-</v>
      </c>
    </row>
    <row r="795" spans="1:6" customFormat="1" ht="12.75" customHeight="1" x14ac:dyDescent="0.2">
      <c r="A795" s="193" t="s">
        <v>1587</v>
      </c>
      <c r="B795" s="150" t="s">
        <v>1588</v>
      </c>
      <c r="C795" s="44" t="s">
        <v>1587</v>
      </c>
      <c r="D795" s="262">
        <v>0</v>
      </c>
      <c r="E795" s="262">
        <v>0</v>
      </c>
      <c r="F795" s="194" t="str">
        <f t="shared" si="15"/>
        <v>-</v>
      </c>
    </row>
    <row r="796" spans="1:6" customFormat="1" ht="12.75" customHeight="1" x14ac:dyDescent="0.2">
      <c r="A796" s="193" t="s">
        <v>1589</v>
      </c>
      <c r="B796" s="150" t="s">
        <v>1590</v>
      </c>
      <c r="C796" s="44" t="s">
        <v>1589</v>
      </c>
      <c r="D796" s="262">
        <v>0</v>
      </c>
      <c r="E796" s="262">
        <v>0</v>
      </c>
      <c r="F796" s="194" t="str">
        <f t="shared" si="15"/>
        <v>-</v>
      </c>
    </row>
    <row r="797" spans="1:6" customFormat="1" ht="24" customHeight="1" x14ac:dyDescent="0.2">
      <c r="A797" s="193" t="s">
        <v>1591</v>
      </c>
      <c r="B797" s="150" t="s">
        <v>1592</v>
      </c>
      <c r="C797" s="44" t="s">
        <v>1591</v>
      </c>
      <c r="D797" s="262">
        <v>0</v>
      </c>
      <c r="E797" s="262">
        <v>0</v>
      </c>
      <c r="F797" s="194" t="str">
        <f t="shared" si="15"/>
        <v>-</v>
      </c>
    </row>
    <row r="798" spans="1:6" customFormat="1" ht="24" customHeight="1" x14ac:dyDescent="0.2">
      <c r="A798" s="193" t="s">
        <v>1593</v>
      </c>
      <c r="B798" s="150" t="s">
        <v>1594</v>
      </c>
      <c r="C798" s="44" t="s">
        <v>1593</v>
      </c>
      <c r="D798" s="262">
        <v>0</v>
      </c>
      <c r="E798" s="262">
        <v>0</v>
      </c>
      <c r="F798" s="194" t="str">
        <f t="shared" si="15"/>
        <v>-</v>
      </c>
    </row>
    <row r="799" spans="1:6" customFormat="1" ht="24" customHeight="1" x14ac:dyDescent="0.2">
      <c r="A799" s="193" t="s">
        <v>1595</v>
      </c>
      <c r="B799" s="150" t="s">
        <v>1596</v>
      </c>
      <c r="C799" s="44" t="s">
        <v>1595</v>
      </c>
      <c r="D799" s="262">
        <v>0</v>
      </c>
      <c r="E799" s="262">
        <v>0</v>
      </c>
      <c r="F799" s="194" t="str">
        <f t="shared" si="15"/>
        <v>-</v>
      </c>
    </row>
    <row r="800" spans="1:6" customFormat="1" ht="24" customHeight="1" x14ac:dyDescent="0.2">
      <c r="A800" s="193" t="s">
        <v>1597</v>
      </c>
      <c r="B800" s="150" t="s">
        <v>1598</v>
      </c>
      <c r="C800" s="44" t="s">
        <v>1597</v>
      </c>
      <c r="D800" s="262">
        <v>0</v>
      </c>
      <c r="E800" s="262">
        <v>0</v>
      </c>
      <c r="F800" s="194" t="str">
        <f t="shared" si="15"/>
        <v>-</v>
      </c>
    </row>
    <row r="801" spans="1:6" customFormat="1" ht="24" customHeight="1" x14ac:dyDescent="0.2">
      <c r="A801" s="193" t="s">
        <v>1599</v>
      </c>
      <c r="B801" s="150" t="s">
        <v>1600</v>
      </c>
      <c r="C801" s="44" t="s">
        <v>1599</v>
      </c>
      <c r="D801" s="262">
        <v>0</v>
      </c>
      <c r="E801" s="262">
        <v>0</v>
      </c>
      <c r="F801" s="194" t="str">
        <f t="shared" si="15"/>
        <v>-</v>
      </c>
    </row>
    <row r="802" spans="1:6" customFormat="1" ht="24" customHeight="1" x14ac:dyDescent="0.2">
      <c r="A802" s="193" t="s">
        <v>1601</v>
      </c>
      <c r="B802" s="150" t="s">
        <v>1602</v>
      </c>
      <c r="C802" s="44" t="s">
        <v>1601</v>
      </c>
      <c r="D802" s="262">
        <v>0</v>
      </c>
      <c r="E802" s="262">
        <v>0</v>
      </c>
      <c r="F802" s="194" t="str">
        <f t="shared" si="15"/>
        <v>-</v>
      </c>
    </row>
    <row r="803" spans="1:6" customFormat="1" ht="24" customHeight="1" x14ac:dyDescent="0.2">
      <c r="A803" s="193" t="s">
        <v>1603</v>
      </c>
      <c r="B803" s="150" t="s">
        <v>1604</v>
      </c>
      <c r="C803" s="44" t="s">
        <v>1603</v>
      </c>
      <c r="D803" s="262">
        <v>0</v>
      </c>
      <c r="E803" s="262">
        <v>0</v>
      </c>
      <c r="F803" s="194" t="str">
        <f t="shared" si="15"/>
        <v>-</v>
      </c>
    </row>
    <row r="804" spans="1:6" customFormat="1" ht="12.75" customHeight="1" x14ac:dyDescent="0.2">
      <c r="A804" s="193" t="s">
        <v>1605</v>
      </c>
      <c r="B804" s="150" t="s">
        <v>1606</v>
      </c>
      <c r="C804" s="44" t="s">
        <v>1605</v>
      </c>
      <c r="D804" s="262">
        <v>0</v>
      </c>
      <c r="E804" s="262">
        <v>0</v>
      </c>
      <c r="F804" s="194" t="str">
        <f t="shared" si="15"/>
        <v>-</v>
      </c>
    </row>
    <row r="805" spans="1:6" customFormat="1" ht="12.75" customHeight="1" x14ac:dyDescent="0.2">
      <c r="A805" s="193" t="s">
        <v>1607</v>
      </c>
      <c r="B805" s="150" t="s">
        <v>1608</v>
      </c>
      <c r="C805" s="44" t="s">
        <v>1607</v>
      </c>
      <c r="D805" s="262">
        <v>0</v>
      </c>
      <c r="E805" s="262">
        <v>0</v>
      </c>
      <c r="F805" s="194" t="str">
        <f t="shared" si="15"/>
        <v>-</v>
      </c>
    </row>
    <row r="806" spans="1:6" customFormat="1" ht="24" customHeight="1" x14ac:dyDescent="0.2">
      <c r="A806" s="193" t="s">
        <v>1609</v>
      </c>
      <c r="B806" s="150" t="s">
        <v>1610</v>
      </c>
      <c r="C806" s="44" t="s">
        <v>1609</v>
      </c>
      <c r="D806" s="262">
        <v>0</v>
      </c>
      <c r="E806" s="262">
        <v>0</v>
      </c>
      <c r="F806" s="194" t="str">
        <f t="shared" si="15"/>
        <v>-</v>
      </c>
    </row>
    <row r="807" spans="1:6" customFormat="1" ht="24" customHeight="1" x14ac:dyDescent="0.2">
      <c r="A807" s="193" t="s">
        <v>1611</v>
      </c>
      <c r="B807" s="150" t="s">
        <v>1612</v>
      </c>
      <c r="C807" s="44" t="s">
        <v>1611</v>
      </c>
      <c r="D807" s="262">
        <v>0</v>
      </c>
      <c r="E807" s="262">
        <v>0</v>
      </c>
      <c r="F807" s="194" t="str">
        <f t="shared" si="15"/>
        <v>-</v>
      </c>
    </row>
    <row r="808" spans="1:6" customFormat="1" ht="12.75" customHeight="1" x14ac:dyDescent="0.2">
      <c r="A808" s="193" t="s">
        <v>1613</v>
      </c>
      <c r="B808" s="150" t="s">
        <v>1614</v>
      </c>
      <c r="C808" s="44" t="s">
        <v>1613</v>
      </c>
      <c r="D808" s="262">
        <v>0</v>
      </c>
      <c r="E808" s="262">
        <v>0</v>
      </c>
      <c r="F808" s="194" t="str">
        <f t="shared" si="15"/>
        <v>-</v>
      </c>
    </row>
    <row r="809" spans="1:6" customFormat="1" ht="12.75" customHeight="1" x14ac:dyDescent="0.2">
      <c r="A809" s="193" t="s">
        <v>1615</v>
      </c>
      <c r="B809" s="150" t="s">
        <v>1616</v>
      </c>
      <c r="C809" s="44" t="s">
        <v>1615</v>
      </c>
      <c r="D809" s="262">
        <v>0</v>
      </c>
      <c r="E809" s="262">
        <v>0</v>
      </c>
      <c r="F809" s="194" t="str">
        <f t="shared" si="15"/>
        <v>-</v>
      </c>
    </row>
    <row r="810" spans="1:6" customFormat="1" ht="12.75" customHeight="1" x14ac:dyDescent="0.2">
      <c r="A810" s="193" t="s">
        <v>1617</v>
      </c>
      <c r="B810" s="150" t="s">
        <v>1618</v>
      </c>
      <c r="C810" s="44" t="s">
        <v>1617</v>
      </c>
      <c r="D810" s="262">
        <v>0</v>
      </c>
      <c r="E810" s="262">
        <v>0</v>
      </c>
      <c r="F810" s="194" t="str">
        <f t="shared" si="15"/>
        <v>-</v>
      </c>
    </row>
    <row r="811" spans="1:6" customFormat="1" ht="12.75" customHeight="1" x14ac:dyDescent="0.2">
      <c r="A811" s="193" t="s">
        <v>1619</v>
      </c>
      <c r="B811" s="150" t="s">
        <v>1620</v>
      </c>
      <c r="C811" s="44" t="s">
        <v>1619</v>
      </c>
      <c r="D811" s="262">
        <v>0</v>
      </c>
      <c r="E811" s="262">
        <v>0</v>
      </c>
      <c r="F811" s="194" t="str">
        <f t="shared" si="15"/>
        <v>-</v>
      </c>
    </row>
    <row r="812" spans="1:6" customFormat="1" ht="12.75" customHeight="1" x14ac:dyDescent="0.2">
      <c r="A812" s="193" t="s">
        <v>1621</v>
      </c>
      <c r="B812" s="150" t="s">
        <v>1622</v>
      </c>
      <c r="C812" s="44" t="s">
        <v>1621</v>
      </c>
      <c r="D812" s="262">
        <v>0</v>
      </c>
      <c r="E812" s="262">
        <v>0</v>
      </c>
      <c r="F812" s="194" t="str">
        <f t="shared" si="15"/>
        <v>-</v>
      </c>
    </row>
    <row r="813" spans="1:6" customFormat="1" ht="12.75" customHeight="1" x14ac:dyDescent="0.2">
      <c r="A813" s="193" t="s">
        <v>1623</v>
      </c>
      <c r="B813" s="150" t="s">
        <v>1624</v>
      </c>
      <c r="C813" s="44" t="s">
        <v>1623</v>
      </c>
      <c r="D813" s="262">
        <v>0</v>
      </c>
      <c r="E813" s="262">
        <v>0</v>
      </c>
      <c r="F813" s="194" t="str">
        <f t="shared" si="15"/>
        <v>-</v>
      </c>
    </row>
    <row r="814" spans="1:6" customFormat="1" ht="12.75" customHeight="1" x14ac:dyDescent="0.2">
      <c r="A814" s="193" t="s">
        <v>1625</v>
      </c>
      <c r="B814" s="150" t="s">
        <v>1626</v>
      </c>
      <c r="C814" s="44" t="s">
        <v>1625</v>
      </c>
      <c r="D814" s="262">
        <v>0</v>
      </c>
      <c r="E814" s="262">
        <v>0</v>
      </c>
      <c r="F814" s="194" t="str">
        <f t="shared" si="15"/>
        <v>-</v>
      </c>
    </row>
    <row r="815" spans="1:6" customFormat="1" ht="12.75" customHeight="1" x14ac:dyDescent="0.2">
      <c r="A815" s="193" t="s">
        <v>1627</v>
      </c>
      <c r="B815" s="150" t="s">
        <v>1628</v>
      </c>
      <c r="C815" s="44" t="s">
        <v>1627</v>
      </c>
      <c r="D815" s="262">
        <v>0</v>
      </c>
      <c r="E815" s="262">
        <v>0</v>
      </c>
      <c r="F815" s="194" t="str">
        <f t="shared" si="15"/>
        <v>-</v>
      </c>
    </row>
    <row r="816" spans="1:6" customFormat="1" ht="12.75" customHeight="1" x14ac:dyDescent="0.2">
      <c r="A816" s="193" t="s">
        <v>1629</v>
      </c>
      <c r="B816" s="150" t="s">
        <v>1630</v>
      </c>
      <c r="C816" s="44" t="s">
        <v>1629</v>
      </c>
      <c r="D816" s="262">
        <v>0</v>
      </c>
      <c r="E816" s="262">
        <v>0</v>
      </c>
      <c r="F816" s="194" t="str">
        <f t="shared" si="15"/>
        <v>-</v>
      </c>
    </row>
    <row r="817" spans="1:6" customFormat="1" ht="12.75" customHeight="1" x14ac:dyDescent="0.2">
      <c r="A817" s="193" t="s">
        <v>1631</v>
      </c>
      <c r="B817" s="150" t="s">
        <v>1632</v>
      </c>
      <c r="C817" s="44" t="s">
        <v>1631</v>
      </c>
      <c r="D817" s="262">
        <v>0</v>
      </c>
      <c r="E817" s="262">
        <v>0</v>
      </c>
      <c r="F817" s="194" t="str">
        <f t="shared" si="15"/>
        <v>-</v>
      </c>
    </row>
    <row r="818" spans="1:6" customFormat="1" ht="12.75" customHeight="1" x14ac:dyDescent="0.2">
      <c r="A818" s="193" t="s">
        <v>1633</v>
      </c>
      <c r="B818" s="150" t="s">
        <v>1634</v>
      </c>
      <c r="C818" s="44" t="s">
        <v>1633</v>
      </c>
      <c r="D818" s="262">
        <v>0</v>
      </c>
      <c r="E818" s="262">
        <v>0</v>
      </c>
      <c r="F818" s="194" t="str">
        <f t="shared" si="15"/>
        <v>-</v>
      </c>
    </row>
    <row r="819" spans="1:6" customFormat="1" ht="12.75" customHeight="1" x14ac:dyDescent="0.2">
      <c r="A819" s="193" t="s">
        <v>1635</v>
      </c>
      <c r="B819" s="150" t="s">
        <v>1636</v>
      </c>
      <c r="C819" s="44" t="s">
        <v>1635</v>
      </c>
      <c r="D819" s="262">
        <v>0</v>
      </c>
      <c r="E819" s="262">
        <v>0</v>
      </c>
      <c r="F819" s="194" t="str">
        <f t="shared" si="15"/>
        <v>-</v>
      </c>
    </row>
    <row r="820" spans="1:6" customFormat="1" ht="24" customHeight="1" x14ac:dyDescent="0.2">
      <c r="A820" s="193" t="s">
        <v>1637</v>
      </c>
      <c r="B820" s="195" t="s">
        <v>1638</v>
      </c>
      <c r="C820" s="44" t="s">
        <v>1637</v>
      </c>
      <c r="D820" s="262">
        <v>0</v>
      </c>
      <c r="E820" s="262">
        <v>0</v>
      </c>
      <c r="F820" s="194" t="str">
        <f t="shared" si="15"/>
        <v>-</v>
      </c>
    </row>
    <row r="821" spans="1:6" customFormat="1" ht="12.75" customHeight="1" x14ac:dyDescent="0.2">
      <c r="A821" s="193" t="s">
        <v>1639</v>
      </c>
      <c r="B821" s="150" t="s">
        <v>1640</v>
      </c>
      <c r="C821" s="44" t="s">
        <v>1639</v>
      </c>
      <c r="D821" s="262">
        <v>0</v>
      </c>
      <c r="E821" s="262">
        <v>0</v>
      </c>
      <c r="F821" s="194" t="str">
        <f t="shared" si="15"/>
        <v>-</v>
      </c>
    </row>
    <row r="822" spans="1:6" customFormat="1" ht="12.75" customHeight="1" x14ac:dyDescent="0.2">
      <c r="A822" s="193" t="s">
        <v>1641</v>
      </c>
      <c r="B822" s="150" t="s">
        <v>1642</v>
      </c>
      <c r="C822" s="44" t="s">
        <v>1641</v>
      </c>
      <c r="D822" s="262">
        <v>0</v>
      </c>
      <c r="E822" s="262">
        <v>0</v>
      </c>
      <c r="F822" s="194" t="str">
        <f t="shared" si="15"/>
        <v>-</v>
      </c>
    </row>
    <row r="823" spans="1:6" customFormat="1" ht="12.75" customHeight="1" x14ac:dyDescent="0.2">
      <c r="A823" s="193" t="s">
        <v>1643</v>
      </c>
      <c r="B823" s="150" t="s">
        <v>1644</v>
      </c>
      <c r="C823" s="44" t="s">
        <v>1643</v>
      </c>
      <c r="D823" s="262">
        <v>0</v>
      </c>
      <c r="E823" s="262">
        <v>0</v>
      </c>
      <c r="F823" s="194" t="str">
        <f t="shared" si="15"/>
        <v>-</v>
      </c>
    </row>
    <row r="824" spans="1:6" customFormat="1" ht="12.75" customHeight="1" x14ac:dyDescent="0.2">
      <c r="A824" s="193" t="s">
        <v>1645</v>
      </c>
      <c r="B824" s="150" t="s">
        <v>1646</v>
      </c>
      <c r="C824" s="44" t="s">
        <v>1645</v>
      </c>
      <c r="D824" s="262">
        <v>0</v>
      </c>
      <c r="E824" s="262">
        <v>260</v>
      </c>
      <c r="F824" s="194" t="str">
        <f t="shared" si="15"/>
        <v>-</v>
      </c>
    </row>
    <row r="825" spans="1:6" customFormat="1" ht="12.75" customHeight="1" x14ac:dyDescent="0.2">
      <c r="A825" s="193" t="s">
        <v>1647</v>
      </c>
      <c r="B825" s="150" t="s">
        <v>1624</v>
      </c>
      <c r="C825" s="44" t="s">
        <v>1647</v>
      </c>
      <c r="D825" s="262">
        <v>0</v>
      </c>
      <c r="E825" s="262">
        <v>0</v>
      </c>
      <c r="F825" s="194" t="str">
        <f t="shared" si="15"/>
        <v>-</v>
      </c>
    </row>
    <row r="826" spans="1:6" customFormat="1" ht="12.75" customHeight="1" x14ac:dyDescent="0.2">
      <c r="A826" s="193" t="s">
        <v>1648</v>
      </c>
      <c r="B826" s="150" t="s">
        <v>1649</v>
      </c>
      <c r="C826" s="44" t="s">
        <v>1648</v>
      </c>
      <c r="D826" s="262">
        <v>0</v>
      </c>
      <c r="E826" s="262">
        <v>0</v>
      </c>
      <c r="F826" s="194" t="str">
        <f t="shared" si="15"/>
        <v>-</v>
      </c>
    </row>
    <row r="827" spans="1:6" customFormat="1" ht="12.75" customHeight="1" x14ac:dyDescent="0.2">
      <c r="A827" s="193" t="s">
        <v>1650</v>
      </c>
      <c r="B827" s="150" t="s">
        <v>1651</v>
      </c>
      <c r="C827" s="44" t="s">
        <v>1650</v>
      </c>
      <c r="D827" s="262">
        <v>0</v>
      </c>
      <c r="E827" s="262">
        <v>0</v>
      </c>
      <c r="F827" s="194" t="str">
        <f t="shared" si="15"/>
        <v>-</v>
      </c>
    </row>
    <row r="828" spans="1:6" customFormat="1" ht="12.75" customHeight="1" x14ac:dyDescent="0.2">
      <c r="A828" s="193" t="s">
        <v>1652</v>
      </c>
      <c r="B828" s="150" t="s">
        <v>1653</v>
      </c>
      <c r="C828" s="44" t="s">
        <v>1652</v>
      </c>
      <c r="D828" s="262">
        <v>14911.57</v>
      </c>
      <c r="E828" s="262">
        <v>19801.97</v>
      </c>
      <c r="F828" s="194">
        <f t="shared" si="15"/>
        <v>132.79601007808031</v>
      </c>
    </row>
    <row r="829" spans="1:6" customFormat="1" ht="12.75" customHeight="1" x14ac:dyDescent="0.2">
      <c r="A829" s="193" t="s">
        <v>1654</v>
      </c>
      <c r="B829" s="150" t="s">
        <v>1655</v>
      </c>
      <c r="C829" s="44" t="s">
        <v>1654</v>
      </c>
      <c r="D829" s="262">
        <v>0</v>
      </c>
      <c r="E829" s="262">
        <v>0</v>
      </c>
      <c r="F829" s="194" t="str">
        <f t="shared" si="15"/>
        <v>-</v>
      </c>
    </row>
    <row r="830" spans="1:6" customFormat="1" ht="12.75" customHeight="1" x14ac:dyDescent="0.2">
      <c r="A830" s="193" t="s">
        <v>1656</v>
      </c>
      <c r="B830" s="150" t="s">
        <v>1657</v>
      </c>
      <c r="C830" s="44" t="s">
        <v>1656</v>
      </c>
      <c r="D830" s="262">
        <v>0</v>
      </c>
      <c r="E830" s="262">
        <v>0</v>
      </c>
      <c r="F830" s="194" t="str">
        <f t="shared" si="15"/>
        <v>-</v>
      </c>
    </row>
    <row r="831" spans="1:6" customFormat="1" ht="12.75" customHeight="1" x14ac:dyDescent="0.2">
      <c r="A831" s="193" t="s">
        <v>1658</v>
      </c>
      <c r="B831" s="150" t="s">
        <v>1659</v>
      </c>
      <c r="C831" s="44" t="s">
        <v>1658</v>
      </c>
      <c r="D831" s="262">
        <v>0</v>
      </c>
      <c r="E831" s="262">
        <v>0</v>
      </c>
      <c r="F831" s="194" t="str">
        <f t="shared" si="15"/>
        <v>-</v>
      </c>
    </row>
    <row r="832" spans="1:6" customFormat="1" ht="12.75" customHeight="1" x14ac:dyDescent="0.2">
      <c r="A832" s="193" t="s">
        <v>1660</v>
      </c>
      <c r="B832" s="150" t="s">
        <v>1661</v>
      </c>
      <c r="C832" s="44" t="s">
        <v>1660</v>
      </c>
      <c r="D832" s="262">
        <v>0</v>
      </c>
      <c r="E832" s="262">
        <v>0</v>
      </c>
      <c r="F832" s="194" t="str">
        <f t="shared" si="15"/>
        <v>-</v>
      </c>
    </row>
    <row r="833" spans="1:6" customFormat="1" ht="12.75" customHeight="1" x14ac:dyDescent="0.2">
      <c r="A833" s="193" t="s">
        <v>1662</v>
      </c>
      <c r="B833" s="150" t="s">
        <v>1663</v>
      </c>
      <c r="C833" s="44" t="s">
        <v>1662</v>
      </c>
      <c r="D833" s="262">
        <v>0</v>
      </c>
      <c r="E833" s="262">
        <v>0</v>
      </c>
      <c r="F833" s="194" t="str">
        <f t="shared" si="15"/>
        <v>-</v>
      </c>
    </row>
    <row r="834" spans="1:6" customFormat="1" ht="12.75" customHeight="1" x14ac:dyDescent="0.2">
      <c r="A834" s="193" t="s">
        <v>1664</v>
      </c>
      <c r="B834" s="150" t="s">
        <v>1665</v>
      </c>
      <c r="C834" s="44" t="s">
        <v>1664</v>
      </c>
      <c r="D834" s="262">
        <v>0</v>
      </c>
      <c r="E834" s="262">
        <v>0</v>
      </c>
      <c r="F834" s="194" t="str">
        <f t="shared" si="15"/>
        <v>-</v>
      </c>
    </row>
    <row r="835" spans="1:6" customFormat="1" ht="12.75" customHeight="1" x14ac:dyDescent="0.2">
      <c r="A835" s="193" t="s">
        <v>1666</v>
      </c>
      <c r="B835" s="150" t="s">
        <v>1667</v>
      </c>
      <c r="C835" s="44" t="s">
        <v>1666</v>
      </c>
      <c r="D835" s="262">
        <v>0</v>
      </c>
      <c r="E835" s="262">
        <v>0</v>
      </c>
      <c r="F835" s="194" t="str">
        <f t="shared" si="15"/>
        <v>-</v>
      </c>
    </row>
    <row r="836" spans="1:6" customFormat="1" ht="12.75" customHeight="1" x14ac:dyDescent="0.2">
      <c r="A836" s="193" t="s">
        <v>1668</v>
      </c>
      <c r="B836" s="150" t="s">
        <v>1669</v>
      </c>
      <c r="C836" s="44" t="s">
        <v>1668</v>
      </c>
      <c r="D836" s="262">
        <v>0</v>
      </c>
      <c r="E836" s="262">
        <v>0</v>
      </c>
      <c r="F836" s="194" t="str">
        <f t="shared" si="15"/>
        <v>-</v>
      </c>
    </row>
    <row r="837" spans="1:6" customFormat="1" ht="12.75" customHeight="1" x14ac:dyDescent="0.2">
      <c r="A837" s="193" t="s">
        <v>1670</v>
      </c>
      <c r="B837" s="150" t="s">
        <v>1671</v>
      </c>
      <c r="C837" s="44" t="s">
        <v>1670</v>
      </c>
      <c r="D837" s="262">
        <v>0</v>
      </c>
      <c r="E837" s="262">
        <v>0</v>
      </c>
      <c r="F837" s="194" t="str">
        <f t="shared" si="15"/>
        <v>-</v>
      </c>
    </row>
    <row r="838" spans="1:6" customFormat="1" ht="12.75" customHeight="1" x14ac:dyDescent="0.2">
      <c r="A838" s="193" t="s">
        <v>1672</v>
      </c>
      <c r="B838" s="150" t="s">
        <v>1673</v>
      </c>
      <c r="C838" s="44" t="s">
        <v>1672</v>
      </c>
      <c r="D838" s="262">
        <v>0</v>
      </c>
      <c r="E838" s="262">
        <v>0</v>
      </c>
      <c r="F838" s="194" t="str">
        <f t="shared" si="15"/>
        <v>-</v>
      </c>
    </row>
    <row r="839" spans="1:6" customFormat="1" ht="12.75" customHeight="1" x14ac:dyDescent="0.2">
      <c r="A839" s="193" t="s">
        <v>1674</v>
      </c>
      <c r="B839" s="150" t="s">
        <v>1675</v>
      </c>
      <c r="C839" s="44" t="s">
        <v>1674</v>
      </c>
      <c r="D839" s="262">
        <v>0</v>
      </c>
      <c r="E839" s="262">
        <v>0</v>
      </c>
      <c r="F839" s="194" t="str">
        <f t="shared" si="15"/>
        <v>-</v>
      </c>
    </row>
    <row r="840" spans="1:6" customFormat="1" ht="12.75" customHeight="1" x14ac:dyDescent="0.2">
      <c r="A840" s="193" t="s">
        <v>1676</v>
      </c>
      <c r="B840" s="150" t="s">
        <v>1677</v>
      </c>
      <c r="C840" s="44" t="s">
        <v>1676</v>
      </c>
      <c r="D840" s="262">
        <v>0</v>
      </c>
      <c r="E840" s="262">
        <v>0</v>
      </c>
      <c r="F840" s="194" t="str">
        <f t="shared" si="15"/>
        <v>-</v>
      </c>
    </row>
    <row r="841" spans="1:6" customFormat="1" ht="12.75" customHeight="1" x14ac:dyDescent="0.2">
      <c r="A841" s="193" t="s">
        <v>1678</v>
      </c>
      <c r="B841" s="150" t="s">
        <v>1679</v>
      </c>
      <c r="C841" s="44" t="s">
        <v>1678</v>
      </c>
      <c r="D841" s="262">
        <v>0</v>
      </c>
      <c r="E841" s="262">
        <v>0</v>
      </c>
      <c r="F841" s="194" t="str">
        <f t="shared" ref="F841:F904" si="16">IF(D841&lt;&gt;0,IF(E841/D841&gt;=100,"&gt;&gt;100",E841/D841*100),"-")</f>
        <v>-</v>
      </c>
    </row>
    <row r="842" spans="1:6" customFormat="1" ht="12.75" customHeight="1" x14ac:dyDescent="0.2">
      <c r="A842" s="193" t="s">
        <v>1680</v>
      </c>
      <c r="B842" s="150" t="s">
        <v>1681</v>
      </c>
      <c r="C842" s="44" t="s">
        <v>1680</v>
      </c>
      <c r="D842" s="262">
        <v>0</v>
      </c>
      <c r="E842" s="262">
        <v>0</v>
      </c>
      <c r="F842" s="194" t="str">
        <f t="shared" si="16"/>
        <v>-</v>
      </c>
    </row>
    <row r="843" spans="1:6" customFormat="1" ht="24" customHeight="1" x14ac:dyDescent="0.2">
      <c r="A843" s="193" t="s">
        <v>1682</v>
      </c>
      <c r="B843" s="150" t="s">
        <v>1683</v>
      </c>
      <c r="C843" s="44" t="s">
        <v>1682</v>
      </c>
      <c r="D843" s="262">
        <v>0</v>
      </c>
      <c r="E843" s="262">
        <v>0</v>
      </c>
      <c r="F843" s="194" t="str">
        <f t="shared" si="16"/>
        <v>-</v>
      </c>
    </row>
    <row r="844" spans="1:6" customFormat="1" ht="24" customHeight="1" x14ac:dyDescent="0.2">
      <c r="A844" s="193" t="s">
        <v>1684</v>
      </c>
      <c r="B844" s="150" t="s">
        <v>1685</v>
      </c>
      <c r="C844" s="44" t="s">
        <v>1684</v>
      </c>
      <c r="D844" s="262">
        <v>0</v>
      </c>
      <c r="E844" s="262">
        <v>0</v>
      </c>
      <c r="F844" s="194" t="str">
        <f t="shared" si="16"/>
        <v>-</v>
      </c>
    </row>
    <row r="845" spans="1:6" customFormat="1" ht="12.75" customHeight="1" x14ac:dyDescent="0.2">
      <c r="A845" s="193" t="s">
        <v>1686</v>
      </c>
      <c r="B845" s="150" t="s">
        <v>1687</v>
      </c>
      <c r="C845" s="44" t="s">
        <v>1686</v>
      </c>
      <c r="D845" s="262">
        <v>0</v>
      </c>
      <c r="E845" s="262">
        <v>0</v>
      </c>
      <c r="F845" s="194" t="str">
        <f t="shared" si="16"/>
        <v>-</v>
      </c>
    </row>
    <row r="846" spans="1:6" customFormat="1" ht="24" customHeight="1" x14ac:dyDescent="0.2">
      <c r="A846" s="193" t="s">
        <v>1688</v>
      </c>
      <c r="B846" s="150" t="s">
        <v>1689</v>
      </c>
      <c r="C846" s="44" t="s">
        <v>1688</v>
      </c>
      <c r="D846" s="262">
        <v>0</v>
      </c>
      <c r="E846" s="262">
        <v>0</v>
      </c>
      <c r="F846" s="194" t="str">
        <f t="shared" si="16"/>
        <v>-</v>
      </c>
    </row>
    <row r="847" spans="1:6" customFormat="1" ht="12.75" customHeight="1" x14ac:dyDescent="0.2">
      <c r="A847" s="193" t="s">
        <v>1690</v>
      </c>
      <c r="B847" s="150" t="s">
        <v>1691</v>
      </c>
      <c r="C847" s="44" t="s">
        <v>1690</v>
      </c>
      <c r="D847" s="262">
        <v>0</v>
      </c>
      <c r="E847" s="262">
        <v>0</v>
      </c>
      <c r="F847" s="194" t="str">
        <f t="shared" si="16"/>
        <v>-</v>
      </c>
    </row>
    <row r="848" spans="1:6" customFormat="1" ht="24" customHeight="1" x14ac:dyDescent="0.2">
      <c r="A848" s="193" t="s">
        <v>1692</v>
      </c>
      <c r="B848" s="150" t="s">
        <v>1693</v>
      </c>
      <c r="C848" s="44" t="s">
        <v>1692</v>
      </c>
      <c r="D848" s="262">
        <v>0</v>
      </c>
      <c r="E848" s="262">
        <v>0</v>
      </c>
      <c r="F848" s="194" t="str">
        <f t="shared" si="16"/>
        <v>-</v>
      </c>
    </row>
    <row r="849" spans="1:6" customFormat="1" ht="24" customHeight="1" x14ac:dyDescent="0.2">
      <c r="A849" s="193" t="s">
        <v>1694</v>
      </c>
      <c r="B849" s="150" t="s">
        <v>1695</v>
      </c>
      <c r="C849" s="44" t="s">
        <v>1694</v>
      </c>
      <c r="D849" s="262">
        <v>0</v>
      </c>
      <c r="E849" s="262">
        <v>0</v>
      </c>
      <c r="F849" s="194" t="str">
        <f t="shared" si="16"/>
        <v>-</v>
      </c>
    </row>
    <row r="850" spans="1:6" customFormat="1" ht="12.75" customHeight="1" x14ac:dyDescent="0.2">
      <c r="A850" s="193" t="s">
        <v>1696</v>
      </c>
      <c r="B850" s="150" t="s">
        <v>1697</v>
      </c>
      <c r="C850" s="44" t="s">
        <v>1696</v>
      </c>
      <c r="D850" s="262">
        <v>0</v>
      </c>
      <c r="E850" s="262">
        <v>0</v>
      </c>
      <c r="F850" s="194" t="str">
        <f t="shared" si="16"/>
        <v>-</v>
      </c>
    </row>
    <row r="851" spans="1:6" customFormat="1" ht="12.75" customHeight="1" x14ac:dyDescent="0.2">
      <c r="A851" s="193" t="s">
        <v>1698</v>
      </c>
      <c r="B851" s="150" t="s">
        <v>1699</v>
      </c>
      <c r="C851" s="44" t="s">
        <v>1698</v>
      </c>
      <c r="D851" s="262">
        <v>0</v>
      </c>
      <c r="E851" s="262">
        <v>0</v>
      </c>
      <c r="F851" s="194" t="str">
        <f t="shared" si="16"/>
        <v>-</v>
      </c>
    </row>
    <row r="852" spans="1:6" customFormat="1" ht="24" customHeight="1" x14ac:dyDescent="0.2">
      <c r="A852" s="193" t="s">
        <v>1700</v>
      </c>
      <c r="B852" s="195" t="s">
        <v>1701</v>
      </c>
      <c r="C852" s="44" t="s">
        <v>1700</v>
      </c>
      <c r="D852" s="262">
        <v>0</v>
      </c>
      <c r="E852" s="262">
        <v>0</v>
      </c>
      <c r="F852" s="194" t="str">
        <f t="shared" si="16"/>
        <v>-</v>
      </c>
    </row>
    <row r="853" spans="1:6" customFormat="1" ht="24" customHeight="1" x14ac:dyDescent="0.2">
      <c r="A853" s="193" t="s">
        <v>1702</v>
      </c>
      <c r="B853" s="195" t="s">
        <v>1703</v>
      </c>
      <c r="C853" s="44" t="s">
        <v>1702</v>
      </c>
      <c r="D853" s="262">
        <v>0</v>
      </c>
      <c r="E853" s="262">
        <v>0</v>
      </c>
      <c r="F853" s="194" t="str">
        <f t="shared" si="16"/>
        <v>-</v>
      </c>
    </row>
    <row r="854" spans="1:6" customFormat="1" ht="24" customHeight="1" x14ac:dyDescent="0.2">
      <c r="A854" s="193" t="s">
        <v>1704</v>
      </c>
      <c r="B854" s="150" t="s">
        <v>1705</v>
      </c>
      <c r="C854" s="44" t="s">
        <v>1704</v>
      </c>
      <c r="D854" s="262">
        <v>0</v>
      </c>
      <c r="E854" s="262">
        <v>0</v>
      </c>
      <c r="F854" s="194" t="str">
        <f t="shared" si="16"/>
        <v>-</v>
      </c>
    </row>
    <row r="855" spans="1:6" customFormat="1" ht="24" customHeight="1" x14ac:dyDescent="0.2">
      <c r="A855" s="193" t="s">
        <v>1706</v>
      </c>
      <c r="B855" s="195" t="s">
        <v>1707</v>
      </c>
      <c r="C855" s="44" t="s">
        <v>1706</v>
      </c>
      <c r="D855" s="262">
        <v>0</v>
      </c>
      <c r="E855" s="262">
        <v>0</v>
      </c>
      <c r="F855" s="194" t="str">
        <f t="shared" si="16"/>
        <v>-</v>
      </c>
    </row>
    <row r="856" spans="1:6" customFormat="1" ht="24" customHeight="1" x14ac:dyDescent="0.2">
      <c r="A856" s="193" t="s">
        <v>1708</v>
      </c>
      <c r="B856" s="150" t="s">
        <v>1709</v>
      </c>
      <c r="C856" s="44" t="s">
        <v>1708</v>
      </c>
      <c r="D856" s="262">
        <v>0</v>
      </c>
      <c r="E856" s="262">
        <v>0</v>
      </c>
      <c r="F856" s="194" t="str">
        <f t="shared" si="16"/>
        <v>-</v>
      </c>
    </row>
    <row r="857" spans="1:6" customFormat="1" ht="12.75" customHeight="1" x14ac:dyDescent="0.2">
      <c r="A857" s="193" t="s">
        <v>1710</v>
      </c>
      <c r="B857" s="150" t="s">
        <v>1711</v>
      </c>
      <c r="C857" s="44" t="s">
        <v>1710</v>
      </c>
      <c r="D857" s="262">
        <v>0</v>
      </c>
      <c r="E857" s="262">
        <v>0</v>
      </c>
      <c r="F857" s="194" t="str">
        <f t="shared" si="16"/>
        <v>-</v>
      </c>
    </row>
    <row r="858" spans="1:6" customFormat="1" ht="12.75" customHeight="1" x14ac:dyDescent="0.2">
      <c r="A858" s="193" t="s">
        <v>1712</v>
      </c>
      <c r="B858" s="150" t="s">
        <v>1713</v>
      </c>
      <c r="C858" s="44" t="s">
        <v>1712</v>
      </c>
      <c r="D858" s="262">
        <v>0</v>
      </c>
      <c r="E858" s="262">
        <v>0</v>
      </c>
      <c r="F858" s="194" t="str">
        <f t="shared" si="16"/>
        <v>-</v>
      </c>
    </row>
    <row r="859" spans="1:6" customFormat="1" ht="12.75" customHeight="1" x14ac:dyDescent="0.2">
      <c r="A859" s="193" t="s">
        <v>1714</v>
      </c>
      <c r="B859" s="150" t="s">
        <v>1715</v>
      </c>
      <c r="C859" s="44" t="s">
        <v>1714</v>
      </c>
      <c r="D859" s="262">
        <v>0</v>
      </c>
      <c r="E859" s="262">
        <v>0</v>
      </c>
      <c r="F859" s="194" t="str">
        <f t="shared" si="16"/>
        <v>-</v>
      </c>
    </row>
    <row r="860" spans="1:6" customFormat="1" ht="12.75" customHeight="1" x14ac:dyDescent="0.2">
      <c r="A860" s="193" t="s">
        <v>1716</v>
      </c>
      <c r="B860" s="150" t="s">
        <v>1717</v>
      </c>
      <c r="C860" s="44" t="s">
        <v>1716</v>
      </c>
      <c r="D860" s="262">
        <v>0</v>
      </c>
      <c r="E860" s="262">
        <v>0</v>
      </c>
      <c r="F860" s="194" t="str">
        <f t="shared" si="16"/>
        <v>-</v>
      </c>
    </row>
    <row r="861" spans="1:6" customFormat="1" ht="12.75" customHeight="1" x14ac:dyDescent="0.2">
      <c r="A861" s="193" t="s">
        <v>1718</v>
      </c>
      <c r="B861" s="150" t="s">
        <v>1719</v>
      </c>
      <c r="C861" s="44" t="s">
        <v>1718</v>
      </c>
      <c r="D861" s="262">
        <v>0</v>
      </c>
      <c r="E861" s="262">
        <v>0</v>
      </c>
      <c r="F861" s="194" t="str">
        <f t="shared" si="16"/>
        <v>-</v>
      </c>
    </row>
    <row r="862" spans="1:6" customFormat="1" ht="12.75" customHeight="1" x14ac:dyDescent="0.2">
      <c r="A862" s="193" t="s">
        <v>1720</v>
      </c>
      <c r="B862" s="150" t="s">
        <v>1721</v>
      </c>
      <c r="C862" s="44" t="s">
        <v>1720</v>
      </c>
      <c r="D862" s="262">
        <v>0</v>
      </c>
      <c r="E862" s="262">
        <v>0</v>
      </c>
      <c r="F862" s="194" t="str">
        <f t="shared" si="16"/>
        <v>-</v>
      </c>
    </row>
    <row r="863" spans="1:6" customFormat="1" ht="12.75" customHeight="1" x14ac:dyDescent="0.2">
      <c r="A863" s="193" t="s">
        <v>1722</v>
      </c>
      <c r="B863" s="150" t="s">
        <v>1723</v>
      </c>
      <c r="C863" s="44" t="s">
        <v>1722</v>
      </c>
      <c r="D863" s="262">
        <v>0</v>
      </c>
      <c r="E863" s="262">
        <v>0</v>
      </c>
      <c r="F863" s="194" t="str">
        <f t="shared" si="16"/>
        <v>-</v>
      </c>
    </row>
    <row r="864" spans="1:6" customFormat="1" ht="12.75" customHeight="1" x14ac:dyDescent="0.2">
      <c r="A864" s="193" t="s">
        <v>1724</v>
      </c>
      <c r="B864" s="150" t="s">
        <v>1725</v>
      </c>
      <c r="C864" s="44" t="s">
        <v>1724</v>
      </c>
      <c r="D864" s="262">
        <v>0</v>
      </c>
      <c r="E864" s="262">
        <v>0</v>
      </c>
      <c r="F864" s="194" t="str">
        <f t="shared" si="16"/>
        <v>-</v>
      </c>
    </row>
    <row r="865" spans="1:6" customFormat="1" ht="12.75" customHeight="1" x14ac:dyDescent="0.2">
      <c r="A865" s="193" t="s">
        <v>1726</v>
      </c>
      <c r="B865" s="150" t="s">
        <v>1727</v>
      </c>
      <c r="C865" s="44" t="s">
        <v>1726</v>
      </c>
      <c r="D865" s="262">
        <v>0</v>
      </c>
      <c r="E865" s="262">
        <v>0</v>
      </c>
      <c r="F865" s="194" t="str">
        <f t="shared" si="16"/>
        <v>-</v>
      </c>
    </row>
    <row r="866" spans="1:6" customFormat="1" ht="12.75" customHeight="1" x14ac:dyDescent="0.2">
      <c r="A866" s="193" t="s">
        <v>1728</v>
      </c>
      <c r="B866" s="150" t="s">
        <v>1729</v>
      </c>
      <c r="C866" s="44" t="s">
        <v>1728</v>
      </c>
      <c r="D866" s="262">
        <v>0</v>
      </c>
      <c r="E866" s="262">
        <v>0</v>
      </c>
      <c r="F866" s="194" t="str">
        <f t="shared" si="16"/>
        <v>-</v>
      </c>
    </row>
    <row r="867" spans="1:6" customFormat="1" ht="12.75" customHeight="1" x14ac:dyDescent="0.2">
      <c r="A867" s="193" t="s">
        <v>1730</v>
      </c>
      <c r="B867" s="150" t="s">
        <v>1731</v>
      </c>
      <c r="C867" s="44" t="s">
        <v>1730</v>
      </c>
      <c r="D867" s="262">
        <v>0</v>
      </c>
      <c r="E867" s="262">
        <v>0</v>
      </c>
      <c r="F867" s="194" t="str">
        <f t="shared" si="16"/>
        <v>-</v>
      </c>
    </row>
    <row r="868" spans="1:6" customFormat="1" ht="12.75" customHeight="1" x14ac:dyDescent="0.2">
      <c r="A868" s="193" t="s">
        <v>1732</v>
      </c>
      <c r="B868" s="150" t="s">
        <v>1733</v>
      </c>
      <c r="C868" s="44" t="s">
        <v>1732</v>
      </c>
      <c r="D868" s="262">
        <v>0</v>
      </c>
      <c r="E868" s="262">
        <v>0</v>
      </c>
      <c r="F868" s="194" t="str">
        <f t="shared" si="16"/>
        <v>-</v>
      </c>
    </row>
    <row r="869" spans="1:6" customFormat="1" ht="24" customHeight="1" x14ac:dyDescent="0.2">
      <c r="A869" s="193" t="s">
        <v>1734</v>
      </c>
      <c r="B869" s="195" t="s">
        <v>1735</v>
      </c>
      <c r="C869" s="44" t="s">
        <v>1734</v>
      </c>
      <c r="D869" s="262">
        <v>0</v>
      </c>
      <c r="E869" s="262">
        <v>0</v>
      </c>
      <c r="F869" s="194" t="str">
        <f t="shared" si="16"/>
        <v>-</v>
      </c>
    </row>
    <row r="870" spans="1:6" customFormat="1" ht="24" customHeight="1" x14ac:dyDescent="0.2">
      <c r="A870" s="193" t="s">
        <v>1736</v>
      </c>
      <c r="B870" s="195" t="s">
        <v>1737</v>
      </c>
      <c r="C870" s="44" t="s">
        <v>1736</v>
      </c>
      <c r="D870" s="262">
        <v>0</v>
      </c>
      <c r="E870" s="262">
        <v>0</v>
      </c>
      <c r="F870" s="194" t="str">
        <f t="shared" si="16"/>
        <v>-</v>
      </c>
    </row>
    <row r="871" spans="1:6" customFormat="1" ht="24" customHeight="1" x14ac:dyDescent="0.2">
      <c r="A871" s="193" t="s">
        <v>1738</v>
      </c>
      <c r="B871" s="150" t="s">
        <v>1739</v>
      </c>
      <c r="C871" s="44" t="s">
        <v>1738</v>
      </c>
      <c r="D871" s="262">
        <v>0</v>
      </c>
      <c r="E871" s="262">
        <v>0</v>
      </c>
      <c r="F871" s="194" t="str">
        <f t="shared" si="16"/>
        <v>-</v>
      </c>
    </row>
    <row r="872" spans="1:6" customFormat="1" ht="24" customHeight="1" x14ac:dyDescent="0.2">
      <c r="A872" s="193" t="s">
        <v>1740</v>
      </c>
      <c r="B872" s="150" t="s">
        <v>1741</v>
      </c>
      <c r="C872" s="44" t="s">
        <v>1740</v>
      </c>
      <c r="D872" s="262">
        <v>0</v>
      </c>
      <c r="E872" s="262">
        <v>0</v>
      </c>
      <c r="F872" s="194" t="str">
        <f t="shared" si="16"/>
        <v>-</v>
      </c>
    </row>
    <row r="873" spans="1:6" customFormat="1" ht="12.75" customHeight="1" x14ac:dyDescent="0.2">
      <c r="A873" s="193" t="s">
        <v>1742</v>
      </c>
      <c r="B873" s="150" t="s">
        <v>1743</v>
      </c>
      <c r="C873" s="44" t="s">
        <v>1742</v>
      </c>
      <c r="D873" s="262">
        <v>0</v>
      </c>
      <c r="E873" s="262">
        <v>0</v>
      </c>
      <c r="F873" s="194" t="str">
        <f t="shared" si="16"/>
        <v>-</v>
      </c>
    </row>
    <row r="874" spans="1:6" customFormat="1" ht="12.75" customHeight="1" x14ac:dyDescent="0.2">
      <c r="A874" s="193" t="s">
        <v>1744</v>
      </c>
      <c r="B874" s="150" t="s">
        <v>1745</v>
      </c>
      <c r="C874" s="44" t="s">
        <v>1744</v>
      </c>
      <c r="D874" s="262">
        <v>0</v>
      </c>
      <c r="E874" s="262">
        <v>0</v>
      </c>
      <c r="F874" s="194" t="str">
        <f t="shared" si="16"/>
        <v>-</v>
      </c>
    </row>
    <row r="875" spans="1:6" customFormat="1" ht="12.75" customHeight="1" x14ac:dyDescent="0.2">
      <c r="A875" s="193" t="s">
        <v>1746</v>
      </c>
      <c r="B875" s="150" t="s">
        <v>1747</v>
      </c>
      <c r="C875" s="44" t="s">
        <v>1746</v>
      </c>
      <c r="D875" s="262">
        <v>0</v>
      </c>
      <c r="E875" s="262">
        <v>0</v>
      </c>
      <c r="F875" s="194" t="str">
        <f t="shared" si="16"/>
        <v>-</v>
      </c>
    </row>
    <row r="876" spans="1:6" customFormat="1" ht="12.75" customHeight="1" x14ac:dyDescent="0.2">
      <c r="A876" s="193" t="s">
        <v>1748</v>
      </c>
      <c r="B876" s="150" t="s">
        <v>1749</v>
      </c>
      <c r="C876" s="44" t="s">
        <v>1748</v>
      </c>
      <c r="D876" s="262">
        <v>0</v>
      </c>
      <c r="E876" s="262">
        <v>0</v>
      </c>
      <c r="F876" s="194" t="str">
        <f t="shared" si="16"/>
        <v>-</v>
      </c>
    </row>
    <row r="877" spans="1:6" customFormat="1" ht="12.75" customHeight="1" x14ac:dyDescent="0.2">
      <c r="A877" s="193" t="s">
        <v>1750</v>
      </c>
      <c r="B877" s="150" t="s">
        <v>1751</v>
      </c>
      <c r="C877" s="44" t="s">
        <v>1750</v>
      </c>
      <c r="D877" s="262">
        <v>0</v>
      </c>
      <c r="E877" s="262">
        <v>0</v>
      </c>
      <c r="F877" s="194" t="str">
        <f t="shared" si="16"/>
        <v>-</v>
      </c>
    </row>
    <row r="878" spans="1:6" customFormat="1" ht="12.75" customHeight="1" x14ac:dyDescent="0.2">
      <c r="A878" s="193" t="s">
        <v>1752</v>
      </c>
      <c r="B878" s="150" t="s">
        <v>1753</v>
      </c>
      <c r="C878" s="44" t="s">
        <v>1752</v>
      </c>
      <c r="D878" s="262">
        <v>0</v>
      </c>
      <c r="E878" s="262">
        <v>0</v>
      </c>
      <c r="F878" s="194" t="str">
        <f t="shared" si="16"/>
        <v>-</v>
      </c>
    </row>
    <row r="879" spans="1:6" customFormat="1" ht="12.75" customHeight="1" x14ac:dyDescent="0.2">
      <c r="A879" s="193" t="s">
        <v>1754</v>
      </c>
      <c r="B879" s="150" t="s">
        <v>1755</v>
      </c>
      <c r="C879" s="44" t="s">
        <v>1754</v>
      </c>
      <c r="D879" s="262">
        <v>0</v>
      </c>
      <c r="E879" s="262">
        <v>0</v>
      </c>
      <c r="F879" s="194" t="str">
        <f t="shared" si="16"/>
        <v>-</v>
      </c>
    </row>
    <row r="880" spans="1:6" customFormat="1" ht="12.75" customHeight="1" x14ac:dyDescent="0.2">
      <c r="A880" s="193" t="s">
        <v>1756</v>
      </c>
      <c r="B880" s="150" t="s">
        <v>1757</v>
      </c>
      <c r="C880" s="44" t="s">
        <v>1756</v>
      </c>
      <c r="D880" s="262">
        <v>0</v>
      </c>
      <c r="E880" s="262">
        <v>0</v>
      </c>
      <c r="F880" s="194" t="str">
        <f t="shared" si="16"/>
        <v>-</v>
      </c>
    </row>
    <row r="881" spans="1:6" customFormat="1" ht="12.75" customHeight="1" x14ac:dyDescent="0.2">
      <c r="A881" s="193" t="s">
        <v>1758</v>
      </c>
      <c r="B881" s="150" t="s">
        <v>1759</v>
      </c>
      <c r="C881" s="44" t="s">
        <v>1758</v>
      </c>
      <c r="D881" s="262">
        <v>0</v>
      </c>
      <c r="E881" s="262">
        <v>0</v>
      </c>
      <c r="F881" s="194" t="str">
        <f t="shared" si="16"/>
        <v>-</v>
      </c>
    </row>
    <row r="882" spans="1:6" customFormat="1" ht="24" customHeight="1" x14ac:dyDescent="0.2">
      <c r="A882" s="193" t="s">
        <v>1760</v>
      </c>
      <c r="B882" s="150" t="s">
        <v>1761</v>
      </c>
      <c r="C882" s="44" t="s">
        <v>1760</v>
      </c>
      <c r="D882" s="262">
        <v>0</v>
      </c>
      <c r="E882" s="262">
        <v>0</v>
      </c>
      <c r="F882" s="194" t="str">
        <f t="shared" si="16"/>
        <v>-</v>
      </c>
    </row>
    <row r="883" spans="1:6" customFormat="1" ht="24" customHeight="1" x14ac:dyDescent="0.2">
      <c r="A883" s="193" t="s">
        <v>1762</v>
      </c>
      <c r="B883" s="150" t="s">
        <v>1763</v>
      </c>
      <c r="C883" s="44" t="s">
        <v>1762</v>
      </c>
      <c r="D883" s="262">
        <v>0</v>
      </c>
      <c r="E883" s="262">
        <v>0</v>
      </c>
      <c r="F883" s="194" t="str">
        <f t="shared" si="16"/>
        <v>-</v>
      </c>
    </row>
    <row r="884" spans="1:6" customFormat="1" ht="12.75" customHeight="1" x14ac:dyDescent="0.2">
      <c r="A884" s="193" t="s">
        <v>1764</v>
      </c>
      <c r="B884" s="150" t="s">
        <v>1765</v>
      </c>
      <c r="C884" s="44" t="s">
        <v>1764</v>
      </c>
      <c r="D884" s="262">
        <v>0</v>
      </c>
      <c r="E884" s="262">
        <v>0</v>
      </c>
      <c r="F884" s="194" t="str">
        <f t="shared" si="16"/>
        <v>-</v>
      </c>
    </row>
    <row r="885" spans="1:6" customFormat="1" ht="24" customHeight="1" x14ac:dyDescent="0.2">
      <c r="A885" s="193" t="s">
        <v>1766</v>
      </c>
      <c r="B885" s="150" t="s">
        <v>1767</v>
      </c>
      <c r="C885" s="44" t="s">
        <v>1766</v>
      </c>
      <c r="D885" s="262">
        <v>0</v>
      </c>
      <c r="E885" s="262">
        <v>0</v>
      </c>
      <c r="F885" s="194" t="str">
        <f t="shared" si="16"/>
        <v>-</v>
      </c>
    </row>
    <row r="886" spans="1:6" customFormat="1" ht="24" customHeight="1" x14ac:dyDescent="0.2">
      <c r="A886" s="193" t="s">
        <v>1768</v>
      </c>
      <c r="B886" s="150" t="s">
        <v>1769</v>
      </c>
      <c r="C886" s="44" t="s">
        <v>1768</v>
      </c>
      <c r="D886" s="262">
        <v>0</v>
      </c>
      <c r="E886" s="262">
        <v>0</v>
      </c>
      <c r="F886" s="194" t="str">
        <f t="shared" si="16"/>
        <v>-</v>
      </c>
    </row>
    <row r="887" spans="1:6" customFormat="1" ht="24" customHeight="1" x14ac:dyDescent="0.2">
      <c r="A887" s="193" t="s">
        <v>1770</v>
      </c>
      <c r="B887" s="150" t="s">
        <v>1771</v>
      </c>
      <c r="C887" s="44" t="s">
        <v>1770</v>
      </c>
      <c r="D887" s="262">
        <v>0</v>
      </c>
      <c r="E887" s="262">
        <v>0</v>
      </c>
      <c r="F887" s="194" t="str">
        <f t="shared" si="16"/>
        <v>-</v>
      </c>
    </row>
    <row r="888" spans="1:6" customFormat="1" ht="24" customHeight="1" x14ac:dyDescent="0.2">
      <c r="A888" s="193" t="s">
        <v>1772</v>
      </c>
      <c r="B888" s="150" t="s">
        <v>1773</v>
      </c>
      <c r="C888" s="44" t="s">
        <v>1772</v>
      </c>
      <c r="D888" s="262">
        <v>0</v>
      </c>
      <c r="E888" s="262">
        <v>0</v>
      </c>
      <c r="F888" s="194" t="str">
        <f t="shared" si="16"/>
        <v>-</v>
      </c>
    </row>
    <row r="889" spans="1:6" customFormat="1" ht="24" customHeight="1" x14ac:dyDescent="0.2">
      <c r="A889" s="193" t="s">
        <v>1774</v>
      </c>
      <c r="B889" s="195" t="s">
        <v>1775</v>
      </c>
      <c r="C889" s="44" t="s">
        <v>1774</v>
      </c>
      <c r="D889" s="262">
        <v>0</v>
      </c>
      <c r="E889" s="262">
        <v>0</v>
      </c>
      <c r="F889" s="194" t="str">
        <f t="shared" si="16"/>
        <v>-</v>
      </c>
    </row>
    <row r="890" spans="1:6" customFormat="1" ht="24" customHeight="1" x14ac:dyDescent="0.2">
      <c r="A890" s="193" t="s">
        <v>1776</v>
      </c>
      <c r="B890" s="195" t="s">
        <v>1777</v>
      </c>
      <c r="C890" s="44" t="s">
        <v>1776</v>
      </c>
      <c r="D890" s="262">
        <v>0</v>
      </c>
      <c r="E890" s="262">
        <v>0</v>
      </c>
      <c r="F890" s="194" t="str">
        <f t="shared" si="16"/>
        <v>-</v>
      </c>
    </row>
    <row r="891" spans="1:6" customFormat="1" ht="12.75" customHeight="1" x14ac:dyDescent="0.2">
      <c r="A891" s="193" t="s">
        <v>1778</v>
      </c>
      <c r="B891" s="150" t="s">
        <v>1779</v>
      </c>
      <c r="C891" s="44" t="s">
        <v>1778</v>
      </c>
      <c r="D891" s="262">
        <v>0</v>
      </c>
      <c r="E891" s="262">
        <v>0</v>
      </c>
      <c r="F891" s="194" t="str">
        <f t="shared" si="16"/>
        <v>-</v>
      </c>
    </row>
    <row r="892" spans="1:6" customFormat="1" ht="12.75" customHeight="1" x14ac:dyDescent="0.2">
      <c r="A892" s="193" t="s">
        <v>1780</v>
      </c>
      <c r="B892" s="150" t="s">
        <v>1781</v>
      </c>
      <c r="C892" s="44" t="s">
        <v>1780</v>
      </c>
      <c r="D892" s="262">
        <v>0</v>
      </c>
      <c r="E892" s="262">
        <v>0</v>
      </c>
      <c r="F892" s="194" t="str">
        <f t="shared" si="16"/>
        <v>-</v>
      </c>
    </row>
    <row r="893" spans="1:6" customFormat="1" ht="12.75" customHeight="1" x14ac:dyDescent="0.2">
      <c r="A893" s="193" t="s">
        <v>1782</v>
      </c>
      <c r="B893" s="150" t="s">
        <v>1783</v>
      </c>
      <c r="C893" s="44" t="s">
        <v>1782</v>
      </c>
      <c r="D893" s="262">
        <v>0</v>
      </c>
      <c r="E893" s="262">
        <v>0</v>
      </c>
      <c r="F893" s="194" t="str">
        <f t="shared" si="16"/>
        <v>-</v>
      </c>
    </row>
    <row r="894" spans="1:6" customFormat="1" ht="12.75" customHeight="1" x14ac:dyDescent="0.2">
      <c r="A894" s="193" t="s">
        <v>1784</v>
      </c>
      <c r="B894" s="150" t="s">
        <v>1785</v>
      </c>
      <c r="C894" s="44" t="s">
        <v>1784</v>
      </c>
      <c r="D894" s="262">
        <v>0</v>
      </c>
      <c r="E894" s="262">
        <v>0</v>
      </c>
      <c r="F894" s="194" t="str">
        <f t="shared" si="16"/>
        <v>-</v>
      </c>
    </row>
    <row r="895" spans="1:6" customFormat="1" ht="12.75" customHeight="1" x14ac:dyDescent="0.2">
      <c r="A895" s="193" t="s">
        <v>1786</v>
      </c>
      <c r="B895" s="150" t="s">
        <v>1787</v>
      </c>
      <c r="C895" s="44" t="s">
        <v>1786</v>
      </c>
      <c r="D895" s="262">
        <v>0</v>
      </c>
      <c r="E895" s="262">
        <v>0</v>
      </c>
      <c r="F895" s="194" t="str">
        <f t="shared" si="16"/>
        <v>-</v>
      </c>
    </row>
    <row r="896" spans="1:6" customFormat="1" ht="12.75" customHeight="1" x14ac:dyDescent="0.2">
      <c r="A896" s="193" t="s">
        <v>1788</v>
      </c>
      <c r="B896" s="150" t="s">
        <v>1789</v>
      </c>
      <c r="C896" s="44" t="s">
        <v>1788</v>
      </c>
      <c r="D896" s="262">
        <v>0</v>
      </c>
      <c r="E896" s="262">
        <v>0</v>
      </c>
      <c r="F896" s="194" t="str">
        <f t="shared" si="16"/>
        <v>-</v>
      </c>
    </row>
    <row r="897" spans="1:6" customFormat="1" ht="24" customHeight="1" x14ac:dyDescent="0.2">
      <c r="A897" s="193" t="s">
        <v>1790</v>
      </c>
      <c r="B897" s="150" t="s">
        <v>1791</v>
      </c>
      <c r="C897" s="44" t="s">
        <v>1790</v>
      </c>
      <c r="D897" s="262">
        <v>0</v>
      </c>
      <c r="E897" s="262">
        <v>0</v>
      </c>
      <c r="F897" s="194" t="str">
        <f t="shared" si="16"/>
        <v>-</v>
      </c>
    </row>
    <row r="898" spans="1:6" customFormat="1" ht="12.75" customHeight="1" x14ac:dyDescent="0.2">
      <c r="A898" s="193" t="s">
        <v>1792</v>
      </c>
      <c r="B898" s="150" t="s">
        <v>1793</v>
      </c>
      <c r="C898" s="44" t="s">
        <v>1792</v>
      </c>
      <c r="D898" s="262">
        <v>0</v>
      </c>
      <c r="E898" s="262">
        <v>0</v>
      </c>
      <c r="F898" s="194" t="str">
        <f t="shared" si="16"/>
        <v>-</v>
      </c>
    </row>
    <row r="899" spans="1:6" customFormat="1" ht="12.75" customHeight="1" x14ac:dyDescent="0.2">
      <c r="A899" s="193" t="s">
        <v>1794</v>
      </c>
      <c r="B899" s="150" t="s">
        <v>1795</v>
      </c>
      <c r="C899" s="44" t="s">
        <v>1794</v>
      </c>
      <c r="D899" s="262">
        <v>0</v>
      </c>
      <c r="E899" s="262">
        <v>0</v>
      </c>
      <c r="F899" s="194" t="str">
        <f t="shared" si="16"/>
        <v>-</v>
      </c>
    </row>
    <row r="900" spans="1:6" customFormat="1" ht="12.75" customHeight="1" x14ac:dyDescent="0.2">
      <c r="A900" s="193" t="s">
        <v>1796</v>
      </c>
      <c r="B900" s="150" t="s">
        <v>1797</v>
      </c>
      <c r="C900" s="44" t="s">
        <v>1796</v>
      </c>
      <c r="D900" s="262">
        <v>0</v>
      </c>
      <c r="E900" s="262">
        <v>0</v>
      </c>
      <c r="F900" s="194" t="str">
        <f t="shared" si="16"/>
        <v>-</v>
      </c>
    </row>
    <row r="901" spans="1:6" customFormat="1" ht="12.75" customHeight="1" x14ac:dyDescent="0.2">
      <c r="A901" s="193" t="s">
        <v>1798</v>
      </c>
      <c r="B901" s="150" t="s">
        <v>1799</v>
      </c>
      <c r="C901" s="44" t="s">
        <v>1798</v>
      </c>
      <c r="D901" s="262">
        <v>0</v>
      </c>
      <c r="E901" s="262">
        <v>0</v>
      </c>
      <c r="F901" s="194" t="str">
        <f t="shared" si="16"/>
        <v>-</v>
      </c>
    </row>
    <row r="902" spans="1:6" customFormat="1" ht="12.75" customHeight="1" x14ac:dyDescent="0.2">
      <c r="A902" s="193" t="s">
        <v>1800</v>
      </c>
      <c r="B902" s="150" t="s">
        <v>1801</v>
      </c>
      <c r="C902" s="44" t="s">
        <v>1800</v>
      </c>
      <c r="D902" s="262">
        <v>0</v>
      </c>
      <c r="E902" s="262">
        <v>0</v>
      </c>
      <c r="F902" s="194" t="str">
        <f t="shared" si="16"/>
        <v>-</v>
      </c>
    </row>
    <row r="903" spans="1:6" customFormat="1" ht="12.75" customHeight="1" x14ac:dyDescent="0.2">
      <c r="A903" s="193" t="s">
        <v>1802</v>
      </c>
      <c r="B903" s="150" t="s">
        <v>1803</v>
      </c>
      <c r="C903" s="44" t="s">
        <v>1802</v>
      </c>
      <c r="D903" s="262">
        <v>0</v>
      </c>
      <c r="E903" s="262">
        <v>0</v>
      </c>
      <c r="F903" s="194" t="str">
        <f t="shared" si="16"/>
        <v>-</v>
      </c>
    </row>
    <row r="904" spans="1:6" customFormat="1" ht="12.75" customHeight="1" x14ac:dyDescent="0.2">
      <c r="A904" s="193" t="s">
        <v>1804</v>
      </c>
      <c r="B904" s="150" t="s">
        <v>1805</v>
      </c>
      <c r="C904" s="44" t="s">
        <v>1804</v>
      </c>
      <c r="D904" s="262">
        <v>0</v>
      </c>
      <c r="E904" s="262">
        <v>0</v>
      </c>
      <c r="F904" s="194" t="str">
        <f t="shared" si="16"/>
        <v>-</v>
      </c>
    </row>
    <row r="905" spans="1:6" customFormat="1" ht="12.75" customHeight="1" x14ac:dyDescent="0.2">
      <c r="A905" s="193" t="s">
        <v>1806</v>
      </c>
      <c r="B905" s="150" t="s">
        <v>1807</v>
      </c>
      <c r="C905" s="44" t="s">
        <v>1806</v>
      </c>
      <c r="D905" s="262">
        <v>0</v>
      </c>
      <c r="E905" s="262">
        <v>0</v>
      </c>
      <c r="F905" s="194" t="str">
        <f t="shared" ref="F905:F968" si="17">IF(D905&lt;&gt;0,IF(E905/D905&gt;=100,"&gt;&gt;100",E905/D905*100),"-")</f>
        <v>-</v>
      </c>
    </row>
    <row r="906" spans="1:6" customFormat="1" ht="12.75" customHeight="1" x14ac:dyDescent="0.2">
      <c r="A906" s="193" t="s">
        <v>1808</v>
      </c>
      <c r="B906" s="150" t="s">
        <v>1809</v>
      </c>
      <c r="C906" s="44" t="s">
        <v>1808</v>
      </c>
      <c r="D906" s="262">
        <v>0</v>
      </c>
      <c r="E906" s="262">
        <v>0</v>
      </c>
      <c r="F906" s="194" t="str">
        <f t="shared" si="17"/>
        <v>-</v>
      </c>
    </row>
    <row r="907" spans="1:6" customFormat="1" ht="12.75" customHeight="1" x14ac:dyDescent="0.2">
      <c r="A907" s="193" t="s">
        <v>1810</v>
      </c>
      <c r="B907" s="150" t="s">
        <v>1811</v>
      </c>
      <c r="C907" s="44" t="s">
        <v>1810</v>
      </c>
      <c r="D907" s="262">
        <v>0</v>
      </c>
      <c r="E907" s="262">
        <v>0</v>
      </c>
      <c r="F907" s="194" t="str">
        <f t="shared" si="17"/>
        <v>-</v>
      </c>
    </row>
    <row r="908" spans="1:6" customFormat="1" ht="12.75" customHeight="1" x14ac:dyDescent="0.2">
      <c r="A908" s="193" t="s">
        <v>1812</v>
      </c>
      <c r="B908" s="150" t="s">
        <v>1813</v>
      </c>
      <c r="C908" s="44" t="s">
        <v>1812</v>
      </c>
      <c r="D908" s="262">
        <v>0</v>
      </c>
      <c r="E908" s="262">
        <v>0</v>
      </c>
      <c r="F908" s="194" t="str">
        <f t="shared" si="17"/>
        <v>-</v>
      </c>
    </row>
    <row r="909" spans="1:6" customFormat="1" ht="12.75" customHeight="1" x14ac:dyDescent="0.2">
      <c r="A909" s="193" t="s">
        <v>1814</v>
      </c>
      <c r="B909" s="150" t="s">
        <v>1815</v>
      </c>
      <c r="C909" s="44" t="s">
        <v>1814</v>
      </c>
      <c r="D909" s="262">
        <v>0</v>
      </c>
      <c r="E909" s="262">
        <v>0</v>
      </c>
      <c r="F909" s="194" t="str">
        <f t="shared" si="17"/>
        <v>-</v>
      </c>
    </row>
    <row r="910" spans="1:6" customFormat="1" ht="24" customHeight="1" x14ac:dyDescent="0.2">
      <c r="A910" s="193" t="s">
        <v>1816</v>
      </c>
      <c r="B910" s="195" t="s">
        <v>1817</v>
      </c>
      <c r="C910" s="44" t="s">
        <v>1816</v>
      </c>
      <c r="D910" s="262">
        <v>0</v>
      </c>
      <c r="E910" s="262">
        <v>0</v>
      </c>
      <c r="F910" s="194" t="str">
        <f t="shared" si="17"/>
        <v>-</v>
      </c>
    </row>
    <row r="911" spans="1:6" customFormat="1" ht="24" customHeight="1" x14ac:dyDescent="0.2">
      <c r="A911" s="193" t="s">
        <v>1818</v>
      </c>
      <c r="B911" s="195" t="s">
        <v>1819</v>
      </c>
      <c r="C911" s="44" t="s">
        <v>1818</v>
      </c>
      <c r="D911" s="262">
        <v>0</v>
      </c>
      <c r="E911" s="262">
        <v>0</v>
      </c>
      <c r="F911" s="194" t="str">
        <f t="shared" si="17"/>
        <v>-</v>
      </c>
    </row>
    <row r="912" spans="1:6" customFormat="1" ht="24" customHeight="1" x14ac:dyDescent="0.2">
      <c r="A912" s="193" t="s">
        <v>1820</v>
      </c>
      <c r="B912" s="150" t="s">
        <v>1821</v>
      </c>
      <c r="C912" s="44" t="s">
        <v>1820</v>
      </c>
      <c r="D912" s="262">
        <v>0</v>
      </c>
      <c r="E912" s="262">
        <v>0</v>
      </c>
      <c r="F912" s="194" t="str">
        <f t="shared" si="17"/>
        <v>-</v>
      </c>
    </row>
    <row r="913" spans="1:6" customFormat="1" ht="24" customHeight="1" x14ac:dyDescent="0.2">
      <c r="A913" s="193" t="s">
        <v>1822</v>
      </c>
      <c r="B913" s="150" t="s">
        <v>1823</v>
      </c>
      <c r="C913" s="44" t="s">
        <v>1822</v>
      </c>
      <c r="D913" s="262">
        <v>0</v>
      </c>
      <c r="E913" s="262">
        <v>0</v>
      </c>
      <c r="F913" s="194" t="str">
        <f t="shared" si="17"/>
        <v>-</v>
      </c>
    </row>
    <row r="914" spans="1:6" customFormat="1" ht="12.75" customHeight="1" x14ac:dyDescent="0.2">
      <c r="A914" s="193" t="s">
        <v>1824</v>
      </c>
      <c r="B914" s="150" t="s">
        <v>1825</v>
      </c>
      <c r="C914" s="44" t="s">
        <v>1824</v>
      </c>
      <c r="D914" s="262">
        <v>0</v>
      </c>
      <c r="E914" s="262">
        <v>0</v>
      </c>
      <c r="F914" s="194" t="str">
        <f t="shared" si="17"/>
        <v>-</v>
      </c>
    </row>
    <row r="915" spans="1:6" customFormat="1" ht="24" customHeight="1" x14ac:dyDescent="0.2">
      <c r="A915" s="193" t="s">
        <v>1826</v>
      </c>
      <c r="B915" s="195" t="s">
        <v>1827</v>
      </c>
      <c r="C915" s="44" t="s">
        <v>1826</v>
      </c>
      <c r="D915" s="262">
        <v>0</v>
      </c>
      <c r="E915" s="262">
        <v>0</v>
      </c>
      <c r="F915" s="194" t="str">
        <f t="shared" si="17"/>
        <v>-</v>
      </c>
    </row>
    <row r="916" spans="1:6" customFormat="1" ht="12.75" customHeight="1" x14ac:dyDescent="0.2">
      <c r="A916" s="193" t="s">
        <v>1828</v>
      </c>
      <c r="B916" s="150" t="s">
        <v>1829</v>
      </c>
      <c r="C916" s="44" t="s">
        <v>1828</v>
      </c>
      <c r="D916" s="262">
        <v>0</v>
      </c>
      <c r="E916" s="262">
        <v>0</v>
      </c>
      <c r="F916" s="194" t="str">
        <f t="shared" si="17"/>
        <v>-</v>
      </c>
    </row>
    <row r="917" spans="1:6" customFormat="1" ht="12.75" customHeight="1" x14ac:dyDescent="0.2">
      <c r="A917" s="193" t="s">
        <v>1830</v>
      </c>
      <c r="B917" s="150" t="s">
        <v>1831</v>
      </c>
      <c r="C917" s="44" t="s">
        <v>1830</v>
      </c>
      <c r="D917" s="262">
        <v>0</v>
      </c>
      <c r="E917" s="262">
        <v>0</v>
      </c>
      <c r="F917" s="194" t="str">
        <f t="shared" si="17"/>
        <v>-</v>
      </c>
    </row>
    <row r="918" spans="1:6" customFormat="1" ht="24" customHeight="1" x14ac:dyDescent="0.2">
      <c r="A918" s="193" t="s">
        <v>1832</v>
      </c>
      <c r="B918" s="150" t="s">
        <v>1833</v>
      </c>
      <c r="C918" s="44" t="s">
        <v>1832</v>
      </c>
      <c r="D918" s="262">
        <v>0</v>
      </c>
      <c r="E918" s="262">
        <v>0</v>
      </c>
      <c r="F918" s="194" t="str">
        <f t="shared" si="17"/>
        <v>-</v>
      </c>
    </row>
    <row r="919" spans="1:6" customFormat="1" ht="12.75" customHeight="1" x14ac:dyDescent="0.2">
      <c r="A919" s="193" t="s">
        <v>1834</v>
      </c>
      <c r="B919" s="150" t="s">
        <v>1835</v>
      </c>
      <c r="C919" s="44" t="s">
        <v>1834</v>
      </c>
      <c r="D919" s="262">
        <v>0</v>
      </c>
      <c r="E919" s="262">
        <v>0</v>
      </c>
      <c r="F919" s="194" t="str">
        <f t="shared" si="17"/>
        <v>-</v>
      </c>
    </row>
    <row r="920" spans="1:6" customFormat="1" ht="12.75" customHeight="1" x14ac:dyDescent="0.2">
      <c r="A920" s="193" t="s">
        <v>1836</v>
      </c>
      <c r="B920" s="150" t="s">
        <v>1837</v>
      </c>
      <c r="C920" s="44" t="s">
        <v>1836</v>
      </c>
      <c r="D920" s="262">
        <v>0</v>
      </c>
      <c r="E920" s="262">
        <v>0</v>
      </c>
      <c r="F920" s="194" t="str">
        <f t="shared" si="17"/>
        <v>-</v>
      </c>
    </row>
    <row r="921" spans="1:6" customFormat="1" ht="24" customHeight="1" x14ac:dyDescent="0.2">
      <c r="A921" s="193" t="s">
        <v>1838</v>
      </c>
      <c r="B921" s="150" t="s">
        <v>1839</v>
      </c>
      <c r="C921" s="44" t="s">
        <v>1838</v>
      </c>
      <c r="D921" s="262">
        <v>0</v>
      </c>
      <c r="E921" s="262">
        <v>0</v>
      </c>
      <c r="F921" s="194" t="str">
        <f t="shared" si="17"/>
        <v>-</v>
      </c>
    </row>
    <row r="922" spans="1:6" customFormat="1" ht="24" customHeight="1" x14ac:dyDescent="0.2">
      <c r="A922" s="193" t="s">
        <v>1840</v>
      </c>
      <c r="B922" s="150" t="s">
        <v>1841</v>
      </c>
      <c r="C922" s="44" t="s">
        <v>1840</v>
      </c>
      <c r="D922" s="262">
        <v>0</v>
      </c>
      <c r="E922" s="262">
        <v>0</v>
      </c>
      <c r="F922" s="194" t="str">
        <f t="shared" si="17"/>
        <v>-</v>
      </c>
    </row>
    <row r="923" spans="1:6" customFormat="1" ht="24" customHeight="1" x14ac:dyDescent="0.2">
      <c r="A923" s="193" t="s">
        <v>1842</v>
      </c>
      <c r="B923" s="195" t="s">
        <v>1843</v>
      </c>
      <c r="C923" s="44" t="s">
        <v>1842</v>
      </c>
      <c r="D923" s="262">
        <v>0</v>
      </c>
      <c r="E923" s="262">
        <v>0</v>
      </c>
      <c r="F923" s="194" t="str">
        <f t="shared" si="17"/>
        <v>-</v>
      </c>
    </row>
    <row r="924" spans="1:6" customFormat="1" ht="24" customHeight="1" x14ac:dyDescent="0.2">
      <c r="A924" s="193" t="s">
        <v>1844</v>
      </c>
      <c r="B924" s="150" t="s">
        <v>1845</v>
      </c>
      <c r="C924" s="44" t="s">
        <v>1844</v>
      </c>
      <c r="D924" s="262">
        <v>0</v>
      </c>
      <c r="E924" s="262">
        <v>0</v>
      </c>
      <c r="F924" s="194" t="str">
        <f t="shared" si="17"/>
        <v>-</v>
      </c>
    </row>
    <row r="925" spans="1:6" customFormat="1" ht="24" customHeight="1" x14ac:dyDescent="0.2">
      <c r="A925" s="193" t="s">
        <v>1846</v>
      </c>
      <c r="B925" s="150" t="s">
        <v>1847</v>
      </c>
      <c r="C925" s="44" t="s">
        <v>1846</v>
      </c>
      <c r="D925" s="262">
        <v>0</v>
      </c>
      <c r="E925" s="262">
        <v>0</v>
      </c>
      <c r="F925" s="194" t="str">
        <f t="shared" si="17"/>
        <v>-</v>
      </c>
    </row>
    <row r="926" spans="1:6" customFormat="1" ht="12.75" customHeight="1" x14ac:dyDescent="0.2">
      <c r="A926" s="193" t="s">
        <v>1848</v>
      </c>
      <c r="B926" s="150" t="s">
        <v>1849</v>
      </c>
      <c r="C926" s="44" t="s">
        <v>1848</v>
      </c>
      <c r="D926" s="262">
        <v>0</v>
      </c>
      <c r="E926" s="262">
        <v>0</v>
      </c>
      <c r="F926" s="194" t="str">
        <f t="shared" si="17"/>
        <v>-</v>
      </c>
    </row>
    <row r="927" spans="1:6" customFormat="1" ht="12.75" customHeight="1" x14ac:dyDescent="0.2">
      <c r="A927" s="193" t="s">
        <v>1850</v>
      </c>
      <c r="B927" s="150" t="s">
        <v>1851</v>
      </c>
      <c r="C927" s="44" t="s">
        <v>1850</v>
      </c>
      <c r="D927" s="262">
        <v>0</v>
      </c>
      <c r="E927" s="262">
        <v>0</v>
      </c>
      <c r="F927" s="194" t="str">
        <f t="shared" si="17"/>
        <v>-</v>
      </c>
    </row>
    <row r="928" spans="1:6" customFormat="1" ht="12.75" customHeight="1" x14ac:dyDescent="0.2">
      <c r="A928" s="193" t="s">
        <v>1852</v>
      </c>
      <c r="B928" s="150" t="s">
        <v>1853</v>
      </c>
      <c r="C928" s="44" t="s">
        <v>1852</v>
      </c>
      <c r="D928" s="262">
        <v>0</v>
      </c>
      <c r="E928" s="262">
        <v>0</v>
      </c>
      <c r="F928" s="194" t="str">
        <f t="shared" si="17"/>
        <v>-</v>
      </c>
    </row>
    <row r="929" spans="1:6" customFormat="1" ht="12.75" customHeight="1" x14ac:dyDescent="0.2">
      <c r="A929" s="193" t="s">
        <v>1854</v>
      </c>
      <c r="B929" s="150" t="s">
        <v>1855</v>
      </c>
      <c r="C929" s="44" t="s">
        <v>1854</v>
      </c>
      <c r="D929" s="262">
        <v>0</v>
      </c>
      <c r="E929" s="262">
        <v>0</v>
      </c>
      <c r="F929" s="194" t="str">
        <f t="shared" si="17"/>
        <v>-</v>
      </c>
    </row>
    <row r="930" spans="1:6" customFormat="1" ht="12.75" customHeight="1" x14ac:dyDescent="0.2">
      <c r="A930" s="193" t="s">
        <v>1856</v>
      </c>
      <c r="B930" s="150" t="s">
        <v>1857</v>
      </c>
      <c r="C930" s="44" t="s">
        <v>1856</v>
      </c>
      <c r="D930" s="262">
        <v>0</v>
      </c>
      <c r="E930" s="262">
        <v>0</v>
      </c>
      <c r="F930" s="194" t="str">
        <f t="shared" si="17"/>
        <v>-</v>
      </c>
    </row>
    <row r="931" spans="1:6" customFormat="1" ht="12.75" customHeight="1" x14ac:dyDescent="0.2">
      <c r="A931" s="193" t="s">
        <v>1858</v>
      </c>
      <c r="B931" s="150" t="s">
        <v>1859</v>
      </c>
      <c r="C931" s="44" t="s">
        <v>1858</v>
      </c>
      <c r="D931" s="262">
        <v>0</v>
      </c>
      <c r="E931" s="262">
        <v>0</v>
      </c>
      <c r="F931" s="194" t="str">
        <f t="shared" si="17"/>
        <v>-</v>
      </c>
    </row>
    <row r="932" spans="1:6" customFormat="1" ht="12.75" customHeight="1" x14ac:dyDescent="0.2">
      <c r="A932" s="193" t="s">
        <v>1860</v>
      </c>
      <c r="B932" s="150" t="s">
        <v>1861</v>
      </c>
      <c r="C932" s="44" t="s">
        <v>1860</v>
      </c>
      <c r="D932" s="262">
        <v>0</v>
      </c>
      <c r="E932" s="262">
        <v>0</v>
      </c>
      <c r="F932" s="194" t="str">
        <f t="shared" si="17"/>
        <v>-</v>
      </c>
    </row>
    <row r="933" spans="1:6" customFormat="1" ht="12.75" customHeight="1" x14ac:dyDescent="0.2">
      <c r="A933" s="193" t="s">
        <v>1862</v>
      </c>
      <c r="B933" s="150" t="s">
        <v>1863</v>
      </c>
      <c r="C933" s="44" t="s">
        <v>1862</v>
      </c>
      <c r="D933" s="262">
        <v>0</v>
      </c>
      <c r="E933" s="262">
        <v>0</v>
      </c>
      <c r="F933" s="194" t="str">
        <f t="shared" si="17"/>
        <v>-</v>
      </c>
    </row>
    <row r="934" spans="1:6" customFormat="1" ht="12.75" customHeight="1" x14ac:dyDescent="0.2">
      <c r="A934" s="193" t="s">
        <v>1864</v>
      </c>
      <c r="B934" s="150" t="s">
        <v>1865</v>
      </c>
      <c r="C934" s="44" t="s">
        <v>1864</v>
      </c>
      <c r="D934" s="262">
        <v>0</v>
      </c>
      <c r="E934" s="262">
        <v>0</v>
      </c>
      <c r="F934" s="194" t="str">
        <f t="shared" si="17"/>
        <v>-</v>
      </c>
    </row>
    <row r="935" spans="1:6" customFormat="1" ht="12.75" customHeight="1" x14ac:dyDescent="0.2">
      <c r="A935" s="193" t="s">
        <v>1866</v>
      </c>
      <c r="B935" s="150" t="s">
        <v>1867</v>
      </c>
      <c r="C935" s="44" t="s">
        <v>1866</v>
      </c>
      <c r="D935" s="262">
        <v>0</v>
      </c>
      <c r="E935" s="262">
        <v>0</v>
      </c>
      <c r="F935" s="194" t="str">
        <f t="shared" si="17"/>
        <v>-</v>
      </c>
    </row>
    <row r="936" spans="1:6" customFormat="1" ht="12.75" customHeight="1" x14ac:dyDescent="0.2">
      <c r="A936" s="193" t="s">
        <v>1868</v>
      </c>
      <c r="B936" s="150" t="s">
        <v>1869</v>
      </c>
      <c r="C936" s="44" t="s">
        <v>1868</v>
      </c>
      <c r="D936" s="262">
        <v>0</v>
      </c>
      <c r="E936" s="262">
        <v>0</v>
      </c>
      <c r="F936" s="194" t="str">
        <f t="shared" si="17"/>
        <v>-</v>
      </c>
    </row>
    <row r="937" spans="1:6" customFormat="1" ht="12.75" customHeight="1" x14ac:dyDescent="0.2">
      <c r="A937" s="193" t="s">
        <v>1870</v>
      </c>
      <c r="B937" s="150" t="s">
        <v>1871</v>
      </c>
      <c r="C937" s="44" t="s">
        <v>1870</v>
      </c>
      <c r="D937" s="262">
        <v>0</v>
      </c>
      <c r="E937" s="262">
        <v>0</v>
      </c>
      <c r="F937" s="194" t="str">
        <f t="shared" si="17"/>
        <v>-</v>
      </c>
    </row>
    <row r="938" spans="1:6" customFormat="1" ht="24" customHeight="1" x14ac:dyDescent="0.2">
      <c r="A938" s="193" t="s">
        <v>1872</v>
      </c>
      <c r="B938" s="150" t="s">
        <v>1873</v>
      </c>
      <c r="C938" s="44" t="s">
        <v>1872</v>
      </c>
      <c r="D938" s="262">
        <v>0</v>
      </c>
      <c r="E938" s="262">
        <v>0</v>
      </c>
      <c r="F938" s="194" t="str">
        <f t="shared" si="17"/>
        <v>-</v>
      </c>
    </row>
    <row r="939" spans="1:6" customFormat="1" ht="24" customHeight="1" x14ac:dyDescent="0.2">
      <c r="A939" s="193" t="s">
        <v>1874</v>
      </c>
      <c r="B939" s="150" t="s">
        <v>1875</v>
      </c>
      <c r="C939" s="44" t="s">
        <v>1874</v>
      </c>
      <c r="D939" s="262">
        <v>0</v>
      </c>
      <c r="E939" s="262">
        <v>0</v>
      </c>
      <c r="F939" s="194" t="str">
        <f t="shared" si="17"/>
        <v>-</v>
      </c>
    </row>
    <row r="940" spans="1:6" customFormat="1" ht="24" customHeight="1" x14ac:dyDescent="0.2">
      <c r="A940" s="193" t="s">
        <v>1876</v>
      </c>
      <c r="B940" s="150" t="s">
        <v>1877</v>
      </c>
      <c r="C940" s="44" t="s">
        <v>1876</v>
      </c>
      <c r="D940" s="262">
        <v>0</v>
      </c>
      <c r="E940" s="262">
        <v>0</v>
      </c>
      <c r="F940" s="194" t="str">
        <f t="shared" si="17"/>
        <v>-</v>
      </c>
    </row>
    <row r="941" spans="1:6" customFormat="1" ht="24" customHeight="1" x14ac:dyDescent="0.2">
      <c r="A941" s="193" t="s">
        <v>1878</v>
      </c>
      <c r="B941" s="150" t="s">
        <v>1879</v>
      </c>
      <c r="C941" s="44" t="s">
        <v>1878</v>
      </c>
      <c r="D941" s="262">
        <v>0</v>
      </c>
      <c r="E941" s="262">
        <v>0</v>
      </c>
      <c r="F941" s="194" t="str">
        <f t="shared" si="17"/>
        <v>-</v>
      </c>
    </row>
    <row r="942" spans="1:6" customFormat="1" ht="24" customHeight="1" x14ac:dyDescent="0.2">
      <c r="A942" s="193" t="s">
        <v>1880</v>
      </c>
      <c r="B942" s="150" t="s">
        <v>1881</v>
      </c>
      <c r="C942" s="44" t="s">
        <v>1880</v>
      </c>
      <c r="D942" s="262">
        <v>0</v>
      </c>
      <c r="E942" s="262">
        <v>0</v>
      </c>
      <c r="F942" s="194" t="str">
        <f t="shared" si="17"/>
        <v>-</v>
      </c>
    </row>
    <row r="943" spans="1:6" customFormat="1" ht="24" customHeight="1" x14ac:dyDescent="0.2">
      <c r="A943" s="193" t="s">
        <v>1882</v>
      </c>
      <c r="B943" s="150" t="s">
        <v>1883</v>
      </c>
      <c r="C943" s="44" t="s">
        <v>1882</v>
      </c>
      <c r="D943" s="262">
        <v>0</v>
      </c>
      <c r="E943" s="262">
        <v>0</v>
      </c>
      <c r="F943" s="194" t="str">
        <f t="shared" si="17"/>
        <v>-</v>
      </c>
    </row>
    <row r="944" spans="1:6" customFormat="1" ht="12.75" customHeight="1" x14ac:dyDescent="0.2">
      <c r="A944" s="193" t="s">
        <v>1884</v>
      </c>
      <c r="B944" s="150" t="s">
        <v>1885</v>
      </c>
      <c r="C944" s="44" t="s">
        <v>1884</v>
      </c>
      <c r="D944" s="262">
        <v>0</v>
      </c>
      <c r="E944" s="262">
        <v>0</v>
      </c>
      <c r="F944" s="194" t="str">
        <f t="shared" si="17"/>
        <v>-</v>
      </c>
    </row>
    <row r="945" spans="1:6" customFormat="1" ht="24" customHeight="1" x14ac:dyDescent="0.2">
      <c r="A945" s="193" t="s">
        <v>1886</v>
      </c>
      <c r="B945" s="150" t="s">
        <v>1887</v>
      </c>
      <c r="C945" s="44" t="s">
        <v>1886</v>
      </c>
      <c r="D945" s="262">
        <v>0</v>
      </c>
      <c r="E945" s="262">
        <v>0</v>
      </c>
      <c r="F945" s="194" t="str">
        <f t="shared" si="17"/>
        <v>-</v>
      </c>
    </row>
    <row r="946" spans="1:6" customFormat="1" ht="24" customHeight="1" x14ac:dyDescent="0.2">
      <c r="A946" s="193" t="s">
        <v>1888</v>
      </c>
      <c r="B946" s="195" t="s">
        <v>1889</v>
      </c>
      <c r="C946" s="44" t="s">
        <v>1888</v>
      </c>
      <c r="D946" s="262">
        <v>0</v>
      </c>
      <c r="E946" s="262">
        <v>0</v>
      </c>
      <c r="F946" s="194" t="str">
        <f t="shared" si="17"/>
        <v>-</v>
      </c>
    </row>
    <row r="947" spans="1:6" customFormat="1" ht="24" customHeight="1" x14ac:dyDescent="0.2">
      <c r="A947" s="193" t="s">
        <v>1890</v>
      </c>
      <c r="B947" s="195" t="s">
        <v>1891</v>
      </c>
      <c r="C947" s="44" t="s">
        <v>1890</v>
      </c>
      <c r="D947" s="262">
        <v>0</v>
      </c>
      <c r="E947" s="262">
        <v>0</v>
      </c>
      <c r="F947" s="194" t="str">
        <f t="shared" si="17"/>
        <v>-</v>
      </c>
    </row>
    <row r="948" spans="1:6" customFormat="1" ht="24" customHeight="1" x14ac:dyDescent="0.2">
      <c r="A948" s="193" t="s">
        <v>1892</v>
      </c>
      <c r="B948" s="150" t="s">
        <v>1893</v>
      </c>
      <c r="C948" s="44" t="s">
        <v>1892</v>
      </c>
      <c r="D948" s="262">
        <v>0</v>
      </c>
      <c r="E948" s="262">
        <v>0</v>
      </c>
      <c r="F948" s="194" t="str">
        <f t="shared" si="17"/>
        <v>-</v>
      </c>
    </row>
    <row r="949" spans="1:6" customFormat="1" ht="24" customHeight="1" x14ac:dyDescent="0.2">
      <c r="A949" s="193" t="s">
        <v>1894</v>
      </c>
      <c r="B949" s="195" t="s">
        <v>1895</v>
      </c>
      <c r="C949" s="44" t="s">
        <v>1894</v>
      </c>
      <c r="D949" s="262">
        <v>0</v>
      </c>
      <c r="E949" s="262">
        <v>0</v>
      </c>
      <c r="F949" s="194" t="str">
        <f t="shared" si="17"/>
        <v>-</v>
      </c>
    </row>
    <row r="950" spans="1:6" customFormat="1" ht="24" customHeight="1" x14ac:dyDescent="0.2">
      <c r="A950" s="193" t="s">
        <v>1896</v>
      </c>
      <c r="B950" s="150" t="s">
        <v>1897</v>
      </c>
      <c r="C950" s="44" t="s">
        <v>1896</v>
      </c>
      <c r="D950" s="262">
        <v>0</v>
      </c>
      <c r="E950" s="262">
        <v>0</v>
      </c>
      <c r="F950" s="194" t="str">
        <f t="shared" si="17"/>
        <v>-</v>
      </c>
    </row>
    <row r="951" spans="1:6" customFormat="1" ht="24" customHeight="1" x14ac:dyDescent="0.2">
      <c r="A951" s="193" t="s">
        <v>1898</v>
      </c>
      <c r="B951" s="150" t="s">
        <v>1899</v>
      </c>
      <c r="C951" s="44" t="s">
        <v>1898</v>
      </c>
      <c r="D951" s="262">
        <v>0</v>
      </c>
      <c r="E951" s="262">
        <v>0</v>
      </c>
      <c r="F951" s="194" t="str">
        <f t="shared" si="17"/>
        <v>-</v>
      </c>
    </row>
    <row r="952" spans="1:6" customFormat="1" ht="24" customHeight="1" x14ac:dyDescent="0.2">
      <c r="A952" s="193" t="s">
        <v>1900</v>
      </c>
      <c r="B952" s="195" t="s">
        <v>1901</v>
      </c>
      <c r="C952" s="44" t="s">
        <v>1900</v>
      </c>
      <c r="D952" s="262">
        <v>0</v>
      </c>
      <c r="E952" s="262">
        <v>0</v>
      </c>
      <c r="F952" s="194" t="str">
        <f t="shared" si="17"/>
        <v>-</v>
      </c>
    </row>
    <row r="953" spans="1:6" customFormat="1" ht="24" customHeight="1" x14ac:dyDescent="0.2">
      <c r="A953" s="193" t="s">
        <v>1902</v>
      </c>
      <c r="B953" s="150" t="s">
        <v>1903</v>
      </c>
      <c r="C953" s="44" t="s">
        <v>1902</v>
      </c>
      <c r="D953" s="262">
        <v>0</v>
      </c>
      <c r="E953" s="262">
        <v>0</v>
      </c>
      <c r="F953" s="194" t="str">
        <f t="shared" si="17"/>
        <v>-</v>
      </c>
    </row>
    <row r="954" spans="1:6" customFormat="1" ht="24" customHeight="1" x14ac:dyDescent="0.2">
      <c r="A954" s="193" t="s">
        <v>1904</v>
      </c>
      <c r="B954" s="150" t="s">
        <v>1905</v>
      </c>
      <c r="C954" s="44" t="s">
        <v>1904</v>
      </c>
      <c r="D954" s="262">
        <v>0</v>
      </c>
      <c r="E954" s="262">
        <v>0</v>
      </c>
      <c r="F954" s="194" t="str">
        <f t="shared" si="17"/>
        <v>-</v>
      </c>
    </row>
    <row r="955" spans="1:6" customFormat="1" ht="24" customHeight="1" x14ac:dyDescent="0.2">
      <c r="A955" s="193" t="s">
        <v>1906</v>
      </c>
      <c r="B955" s="150" t="s">
        <v>1907</v>
      </c>
      <c r="C955" s="44" t="s">
        <v>1906</v>
      </c>
      <c r="D955" s="262">
        <v>0</v>
      </c>
      <c r="E955" s="262">
        <v>0</v>
      </c>
      <c r="F955" s="194" t="str">
        <f t="shared" si="17"/>
        <v>-</v>
      </c>
    </row>
    <row r="956" spans="1:6" customFormat="1" ht="24" customHeight="1" x14ac:dyDescent="0.2">
      <c r="A956" s="193" t="s">
        <v>1908</v>
      </c>
      <c r="B956" s="150" t="s">
        <v>1909</v>
      </c>
      <c r="C956" s="44" t="s">
        <v>1908</v>
      </c>
      <c r="D956" s="262">
        <v>0</v>
      </c>
      <c r="E956" s="262">
        <v>0</v>
      </c>
      <c r="F956" s="194" t="str">
        <f t="shared" si="17"/>
        <v>-</v>
      </c>
    </row>
    <row r="957" spans="1:6" customFormat="1" ht="24" customHeight="1" x14ac:dyDescent="0.2">
      <c r="A957" s="193" t="s">
        <v>1910</v>
      </c>
      <c r="B957" s="150" t="s">
        <v>1911</v>
      </c>
      <c r="C957" s="44" t="s">
        <v>1910</v>
      </c>
      <c r="D957" s="262">
        <v>0</v>
      </c>
      <c r="E957" s="262">
        <v>0</v>
      </c>
      <c r="F957" s="194" t="str">
        <f t="shared" si="17"/>
        <v>-</v>
      </c>
    </row>
    <row r="958" spans="1:6" customFormat="1" ht="24" customHeight="1" x14ac:dyDescent="0.2">
      <c r="A958" s="193" t="s">
        <v>1912</v>
      </c>
      <c r="B958" s="150" t="s">
        <v>1913</v>
      </c>
      <c r="C958" s="44" t="s">
        <v>1912</v>
      </c>
      <c r="D958" s="262">
        <v>0</v>
      </c>
      <c r="E958" s="262">
        <v>0</v>
      </c>
      <c r="F958" s="194" t="str">
        <f t="shared" si="17"/>
        <v>-</v>
      </c>
    </row>
    <row r="959" spans="1:6" customFormat="1" ht="24" customHeight="1" x14ac:dyDescent="0.2">
      <c r="A959" s="193" t="s">
        <v>1914</v>
      </c>
      <c r="B959" s="150" t="s">
        <v>1915</v>
      </c>
      <c r="C959" s="44" t="s">
        <v>1914</v>
      </c>
      <c r="D959" s="262">
        <v>0</v>
      </c>
      <c r="E959" s="262">
        <v>0</v>
      </c>
      <c r="F959" s="194" t="str">
        <f t="shared" si="17"/>
        <v>-</v>
      </c>
    </row>
    <row r="960" spans="1:6" customFormat="1" ht="24" customHeight="1" x14ac:dyDescent="0.2">
      <c r="A960" s="193" t="s">
        <v>1916</v>
      </c>
      <c r="B960" s="150" t="s">
        <v>1917</v>
      </c>
      <c r="C960" s="44" t="s">
        <v>1916</v>
      </c>
      <c r="D960" s="262">
        <v>0</v>
      </c>
      <c r="E960" s="262">
        <v>0</v>
      </c>
      <c r="F960" s="194" t="str">
        <f t="shared" si="17"/>
        <v>-</v>
      </c>
    </row>
    <row r="961" spans="1:6" customFormat="1" ht="12.75" customHeight="1" x14ac:dyDescent="0.2">
      <c r="A961" s="193" t="s">
        <v>1918</v>
      </c>
      <c r="B961" s="150" t="s">
        <v>1919</v>
      </c>
      <c r="C961" s="44" t="s">
        <v>1918</v>
      </c>
      <c r="D961" s="262">
        <v>0</v>
      </c>
      <c r="E961" s="262">
        <v>0</v>
      </c>
      <c r="F961" s="194" t="str">
        <f t="shared" si="17"/>
        <v>-</v>
      </c>
    </row>
    <row r="962" spans="1:6" customFormat="1" ht="24" customHeight="1" x14ac:dyDescent="0.2">
      <c r="A962" s="193" t="s">
        <v>1920</v>
      </c>
      <c r="B962" s="195" t="s">
        <v>1921</v>
      </c>
      <c r="C962" s="44" t="s">
        <v>1920</v>
      </c>
      <c r="D962" s="262">
        <v>0</v>
      </c>
      <c r="E962" s="262">
        <v>0</v>
      </c>
      <c r="F962" s="194" t="str">
        <f t="shared" si="17"/>
        <v>-</v>
      </c>
    </row>
    <row r="963" spans="1:6" customFormat="1" ht="24" customHeight="1" x14ac:dyDescent="0.2">
      <c r="A963" s="193" t="s">
        <v>1922</v>
      </c>
      <c r="B963" s="195" t="s">
        <v>1923</v>
      </c>
      <c r="C963" s="44" t="s">
        <v>1922</v>
      </c>
      <c r="D963" s="262">
        <v>0</v>
      </c>
      <c r="E963" s="262">
        <v>0</v>
      </c>
      <c r="F963" s="194" t="str">
        <f t="shared" si="17"/>
        <v>-</v>
      </c>
    </row>
    <row r="964" spans="1:6" customFormat="1" ht="24" customHeight="1" x14ac:dyDescent="0.2">
      <c r="A964" s="193" t="s">
        <v>1924</v>
      </c>
      <c r="B964" s="195" t="s">
        <v>1925</v>
      </c>
      <c r="C964" s="44" t="s">
        <v>1924</v>
      </c>
      <c r="D964" s="262">
        <v>0</v>
      </c>
      <c r="E964" s="262">
        <v>0</v>
      </c>
      <c r="F964" s="194" t="str">
        <f t="shared" si="17"/>
        <v>-</v>
      </c>
    </row>
    <row r="965" spans="1:6" customFormat="1" ht="24" customHeight="1" x14ac:dyDescent="0.2">
      <c r="A965" s="193" t="s">
        <v>1926</v>
      </c>
      <c r="B965" s="150" t="s">
        <v>1927</v>
      </c>
      <c r="C965" s="44" t="s">
        <v>1926</v>
      </c>
      <c r="D965" s="262">
        <v>0</v>
      </c>
      <c r="E965" s="262">
        <v>0</v>
      </c>
      <c r="F965" s="194" t="str">
        <f t="shared" si="17"/>
        <v>-</v>
      </c>
    </row>
    <row r="966" spans="1:6" customFormat="1" ht="12.75" customHeight="1" x14ac:dyDescent="0.2">
      <c r="A966" s="193" t="s">
        <v>1928</v>
      </c>
      <c r="B966" s="150" t="s">
        <v>1929</v>
      </c>
      <c r="C966" s="44" t="s">
        <v>1928</v>
      </c>
      <c r="D966" s="262">
        <v>0</v>
      </c>
      <c r="E966" s="262">
        <v>0</v>
      </c>
      <c r="F966" s="194" t="str">
        <f t="shared" si="17"/>
        <v>-</v>
      </c>
    </row>
    <row r="967" spans="1:6" customFormat="1" ht="24" customHeight="1" x14ac:dyDescent="0.2">
      <c r="A967" s="193" t="s">
        <v>1930</v>
      </c>
      <c r="B967" s="150" t="s">
        <v>1931</v>
      </c>
      <c r="C967" s="44" t="s">
        <v>1930</v>
      </c>
      <c r="D967" s="262">
        <v>0</v>
      </c>
      <c r="E967" s="262">
        <v>0</v>
      </c>
      <c r="F967" s="194" t="str">
        <f t="shared" si="17"/>
        <v>-</v>
      </c>
    </row>
    <row r="968" spans="1:6" customFormat="1" ht="12.75" customHeight="1" x14ac:dyDescent="0.2">
      <c r="A968" s="193" t="s">
        <v>1932</v>
      </c>
      <c r="B968" s="150" t="s">
        <v>1933</v>
      </c>
      <c r="C968" s="44" t="s">
        <v>1932</v>
      </c>
      <c r="D968" s="262">
        <v>0</v>
      </c>
      <c r="E968" s="262">
        <v>0</v>
      </c>
      <c r="F968" s="194" t="str">
        <f t="shared" si="17"/>
        <v>-</v>
      </c>
    </row>
    <row r="969" spans="1:6" customFormat="1" ht="12.75" customHeight="1" x14ac:dyDescent="0.2">
      <c r="A969" s="193" t="s">
        <v>1934</v>
      </c>
      <c r="B969" s="150" t="s">
        <v>1935</v>
      </c>
      <c r="C969" s="44" t="s">
        <v>1934</v>
      </c>
      <c r="D969" s="262">
        <v>0</v>
      </c>
      <c r="E969" s="262">
        <v>0</v>
      </c>
      <c r="F969" s="194" t="str">
        <f t="shared" ref="F969:F982" si="18">IF(D969&lt;&gt;0,IF(E969/D969&gt;=100,"&gt;&gt;100",E969/D969*100),"-")</f>
        <v>-</v>
      </c>
    </row>
    <row r="970" spans="1:6" customFormat="1" ht="12.75" customHeight="1" x14ac:dyDescent="0.2">
      <c r="A970" s="193" t="s">
        <v>1936</v>
      </c>
      <c r="B970" s="150" t="s">
        <v>1937</v>
      </c>
      <c r="C970" s="44" t="s">
        <v>1936</v>
      </c>
      <c r="D970" s="262">
        <v>0</v>
      </c>
      <c r="E970" s="262">
        <v>0</v>
      </c>
      <c r="F970" s="194" t="str">
        <f t="shared" si="18"/>
        <v>-</v>
      </c>
    </row>
    <row r="971" spans="1:6" customFormat="1" ht="12.75" customHeight="1" x14ac:dyDescent="0.2">
      <c r="A971" s="193" t="s">
        <v>1938</v>
      </c>
      <c r="B971" s="150" t="s">
        <v>1939</v>
      </c>
      <c r="C971" s="44" t="s">
        <v>1938</v>
      </c>
      <c r="D971" s="262">
        <v>0</v>
      </c>
      <c r="E971" s="262">
        <v>0</v>
      </c>
      <c r="F971" s="194" t="str">
        <f t="shared" si="18"/>
        <v>-</v>
      </c>
    </row>
    <row r="972" spans="1:6" customFormat="1" ht="12.75" customHeight="1" x14ac:dyDescent="0.2">
      <c r="A972" s="193" t="s">
        <v>1940</v>
      </c>
      <c r="B972" s="150" t="s">
        <v>1941</v>
      </c>
      <c r="C972" s="44" t="s">
        <v>1940</v>
      </c>
      <c r="D972" s="262">
        <v>0</v>
      </c>
      <c r="E972" s="262">
        <v>0</v>
      </c>
      <c r="F972" s="194" t="str">
        <f t="shared" si="18"/>
        <v>-</v>
      </c>
    </row>
    <row r="973" spans="1:6" customFormat="1" ht="12.75" customHeight="1" x14ac:dyDescent="0.2">
      <c r="A973" s="193" t="s">
        <v>1942</v>
      </c>
      <c r="B973" s="150" t="s">
        <v>1943</v>
      </c>
      <c r="C973" s="44" t="s">
        <v>1942</v>
      </c>
      <c r="D973" s="262">
        <v>0</v>
      </c>
      <c r="E973" s="262">
        <v>0</v>
      </c>
      <c r="F973" s="194" t="str">
        <f t="shared" si="18"/>
        <v>-</v>
      </c>
    </row>
    <row r="974" spans="1:6" customFormat="1" ht="12.75" customHeight="1" x14ac:dyDescent="0.2">
      <c r="A974" s="193" t="s">
        <v>1944</v>
      </c>
      <c r="B974" s="150" t="s">
        <v>1945</v>
      </c>
      <c r="C974" s="44" t="s">
        <v>1944</v>
      </c>
      <c r="D974" s="262">
        <v>0</v>
      </c>
      <c r="E974" s="262">
        <v>0</v>
      </c>
      <c r="F974" s="194" t="str">
        <f t="shared" si="18"/>
        <v>-</v>
      </c>
    </row>
    <row r="975" spans="1:6" customFormat="1" ht="12.75" customHeight="1" x14ac:dyDescent="0.2">
      <c r="A975" s="193" t="s">
        <v>1946</v>
      </c>
      <c r="B975" s="150" t="s">
        <v>1947</v>
      </c>
      <c r="C975" s="44" t="s">
        <v>1946</v>
      </c>
      <c r="D975" s="262">
        <v>0</v>
      </c>
      <c r="E975" s="262">
        <v>0</v>
      </c>
      <c r="F975" s="194" t="str">
        <f t="shared" si="18"/>
        <v>-</v>
      </c>
    </row>
    <row r="976" spans="1:6" customFormat="1" ht="24" customHeight="1" x14ac:dyDescent="0.2">
      <c r="A976" s="193" t="s">
        <v>1948</v>
      </c>
      <c r="B976" s="150" t="s">
        <v>1949</v>
      </c>
      <c r="C976" s="44" t="s">
        <v>1948</v>
      </c>
      <c r="D976" s="262">
        <v>0</v>
      </c>
      <c r="E976" s="262">
        <v>0</v>
      </c>
      <c r="F976" s="194" t="str">
        <f t="shared" si="18"/>
        <v>-</v>
      </c>
    </row>
    <row r="977" spans="1:6" customFormat="1" ht="24" customHeight="1" x14ac:dyDescent="0.2">
      <c r="A977" s="193" t="s">
        <v>1950</v>
      </c>
      <c r="B977" s="150" t="s">
        <v>1951</v>
      </c>
      <c r="C977" s="44" t="s">
        <v>1950</v>
      </c>
      <c r="D977" s="262">
        <v>0</v>
      </c>
      <c r="E977" s="262">
        <v>0</v>
      </c>
      <c r="F977" s="194" t="str">
        <f t="shared" si="18"/>
        <v>-</v>
      </c>
    </row>
    <row r="978" spans="1:6" customFormat="1" ht="24" customHeight="1" x14ac:dyDescent="0.2">
      <c r="A978" s="193" t="s">
        <v>1952</v>
      </c>
      <c r="B978" s="150" t="s">
        <v>1953</v>
      </c>
      <c r="C978" s="44" t="s">
        <v>1952</v>
      </c>
      <c r="D978" s="262">
        <v>0</v>
      </c>
      <c r="E978" s="262">
        <v>0</v>
      </c>
      <c r="F978" s="194" t="str">
        <f t="shared" si="18"/>
        <v>-</v>
      </c>
    </row>
    <row r="979" spans="1:6" customFormat="1" ht="24" customHeight="1" x14ac:dyDescent="0.2">
      <c r="A979" s="193" t="s">
        <v>1954</v>
      </c>
      <c r="B979" s="150" t="s">
        <v>1955</v>
      </c>
      <c r="C979" s="44" t="s">
        <v>1954</v>
      </c>
      <c r="D979" s="262">
        <v>0</v>
      </c>
      <c r="E979" s="262">
        <v>0</v>
      </c>
      <c r="F979" s="194" t="str">
        <f t="shared" si="18"/>
        <v>-</v>
      </c>
    </row>
    <row r="980" spans="1:6" customFormat="1" ht="24" customHeight="1" x14ac:dyDescent="0.2">
      <c r="A980" s="193" t="s">
        <v>1956</v>
      </c>
      <c r="B980" s="150" t="s">
        <v>1957</v>
      </c>
      <c r="C980" s="44" t="s">
        <v>1956</v>
      </c>
      <c r="D980" s="262">
        <v>0</v>
      </c>
      <c r="E980" s="262">
        <v>0</v>
      </c>
      <c r="F980" s="194" t="str">
        <f t="shared" si="18"/>
        <v>-</v>
      </c>
    </row>
    <row r="981" spans="1:6" customFormat="1" ht="24" customHeight="1" x14ac:dyDescent="0.2">
      <c r="A981" s="193" t="s">
        <v>1958</v>
      </c>
      <c r="B981" s="150" t="s">
        <v>1959</v>
      </c>
      <c r="C981" s="44" t="s">
        <v>1958</v>
      </c>
      <c r="D981" s="262">
        <v>0</v>
      </c>
      <c r="E981" s="262">
        <v>0</v>
      </c>
      <c r="F981" s="194" t="str">
        <f t="shared" si="18"/>
        <v>-</v>
      </c>
    </row>
    <row r="982" spans="1:6" customFormat="1" ht="24" customHeight="1" x14ac:dyDescent="0.2">
      <c r="A982" s="198" t="s">
        <v>1960</v>
      </c>
      <c r="B982" s="199" t="s">
        <v>1961</v>
      </c>
      <c r="C982" s="45" t="s">
        <v>1960</v>
      </c>
      <c r="D982" s="264">
        <v>0</v>
      </c>
      <c r="E982" s="264">
        <v>0</v>
      </c>
      <c r="F982" s="200" t="str">
        <f t="shared" si="18"/>
        <v>-</v>
      </c>
    </row>
    <row r="983" spans="1:6" customFormat="1" ht="20.100000000000001" customHeight="1" x14ac:dyDescent="0.2">
      <c r="A983" s="323" t="s">
        <v>1962</v>
      </c>
      <c r="B983" s="324"/>
      <c r="C983" s="203"/>
      <c r="D983" s="204"/>
      <c r="E983" s="204"/>
      <c r="F983" s="205"/>
    </row>
    <row r="984" spans="1:6" customFormat="1" ht="39" customHeight="1" x14ac:dyDescent="0.2">
      <c r="A984" s="103" t="s">
        <v>1963</v>
      </c>
      <c r="B984" s="99" t="s">
        <v>40</v>
      </c>
      <c r="C984" s="116" t="s">
        <v>41</v>
      </c>
      <c r="D984" s="47" t="s">
        <v>1964</v>
      </c>
      <c r="E984" s="48" t="s">
        <v>1965</v>
      </c>
      <c r="F984" s="47" t="s">
        <v>55</v>
      </c>
    </row>
    <row r="985" spans="1:6" customFormat="1" ht="36" customHeight="1" x14ac:dyDescent="0.2">
      <c r="A985" s="206" t="s">
        <v>1966</v>
      </c>
      <c r="B985" s="207" t="s">
        <v>1967</v>
      </c>
      <c r="C985" s="49" t="s">
        <v>1968</v>
      </c>
      <c r="D985" s="267">
        <v>0</v>
      </c>
      <c r="E985" s="267">
        <v>0</v>
      </c>
      <c r="F985" s="208" t="str">
        <f t="shared" ref="F985:F992" si="19">IF(D985&lt;&gt;0,IF(E985/D985&gt;=100,"&gt;&gt;100",E985/D985*100),"-")</f>
        <v>-</v>
      </c>
    </row>
    <row r="986" spans="1:6" customFormat="1" ht="24" customHeight="1" x14ac:dyDescent="0.2">
      <c r="A986" s="193" t="s">
        <v>1969</v>
      </c>
      <c r="B986" s="150" t="s">
        <v>1970</v>
      </c>
      <c r="C986" s="44" t="s">
        <v>1969</v>
      </c>
      <c r="D986" s="268">
        <v>0</v>
      </c>
      <c r="E986" s="268">
        <v>0</v>
      </c>
      <c r="F986" s="194" t="str">
        <f t="shared" si="19"/>
        <v>-</v>
      </c>
    </row>
    <row r="987" spans="1:6" customFormat="1" ht="24" customHeight="1" x14ac:dyDescent="0.2">
      <c r="A987" s="193" t="s">
        <v>1971</v>
      </c>
      <c r="B987" s="150" t="s">
        <v>1972</v>
      </c>
      <c r="C987" s="44" t="s">
        <v>1971</v>
      </c>
      <c r="D987" s="268">
        <v>0</v>
      </c>
      <c r="E987" s="268">
        <v>0</v>
      </c>
      <c r="F987" s="194" t="str">
        <f t="shared" si="19"/>
        <v>-</v>
      </c>
    </row>
    <row r="988" spans="1:6" customFormat="1" ht="24" customHeight="1" x14ac:dyDescent="0.2">
      <c r="A988" s="193" t="s">
        <v>1973</v>
      </c>
      <c r="B988" s="150" t="s">
        <v>1974</v>
      </c>
      <c r="C988" s="44" t="s">
        <v>1973</v>
      </c>
      <c r="D988" s="268">
        <v>0</v>
      </c>
      <c r="E988" s="268">
        <v>0</v>
      </c>
      <c r="F988" s="194" t="str">
        <f t="shared" si="19"/>
        <v>-</v>
      </c>
    </row>
    <row r="989" spans="1:6" customFormat="1" ht="12.75" customHeight="1" x14ac:dyDescent="0.2">
      <c r="A989" s="193" t="s">
        <v>1975</v>
      </c>
      <c r="B989" s="150" t="s">
        <v>1976</v>
      </c>
      <c r="C989" s="44" t="s">
        <v>1975</v>
      </c>
      <c r="D989" s="268">
        <v>0</v>
      </c>
      <c r="E989" s="268">
        <v>0</v>
      </c>
      <c r="F989" s="194" t="str">
        <f t="shared" si="19"/>
        <v>-</v>
      </c>
    </row>
    <row r="990" spans="1:6" customFormat="1" ht="36" customHeight="1" x14ac:dyDescent="0.2">
      <c r="A990" s="193" t="s">
        <v>1977</v>
      </c>
      <c r="B990" s="150" t="s">
        <v>1978</v>
      </c>
      <c r="C990" s="44" t="s">
        <v>1979</v>
      </c>
      <c r="D990" s="268">
        <v>0</v>
      </c>
      <c r="E990" s="268">
        <v>0</v>
      </c>
      <c r="F990" s="194" t="str">
        <f t="shared" si="19"/>
        <v>-</v>
      </c>
    </row>
    <row r="991" spans="1:6" customFormat="1" ht="12.75" customHeight="1" x14ac:dyDescent="0.2">
      <c r="A991" s="193" t="s">
        <v>1980</v>
      </c>
      <c r="B991" s="150" t="s">
        <v>1981</v>
      </c>
      <c r="C991" s="44" t="s">
        <v>1980</v>
      </c>
      <c r="D991" s="268">
        <v>0</v>
      </c>
      <c r="E991" s="268">
        <v>0</v>
      </c>
      <c r="F991" s="194" t="str">
        <f t="shared" si="19"/>
        <v>-</v>
      </c>
    </row>
    <row r="992" spans="1:6" customFormat="1" ht="24" customHeight="1" x14ac:dyDescent="0.2">
      <c r="A992" s="198" t="s">
        <v>1982</v>
      </c>
      <c r="B992" s="199" t="s">
        <v>1983</v>
      </c>
      <c r="C992" s="45" t="s">
        <v>1982</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35" sqref="D35"/>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47</v>
      </c>
      <c r="B1" s="157" t="s">
        <v>48</v>
      </c>
      <c r="C1" s="155" t="s">
        <v>34</v>
      </c>
      <c r="D1" s="158" t="s">
        <v>49</v>
      </c>
      <c r="E1" s="156" t="s">
        <v>50</v>
      </c>
      <c r="F1" s="159" t="s">
        <v>38</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40</v>
      </c>
      <c r="C3" s="147" t="s">
        <v>41</v>
      </c>
      <c r="D3" s="148" t="s">
        <v>1984</v>
      </c>
      <c r="E3" s="146" t="s">
        <v>1985</v>
      </c>
      <c r="F3" s="149" t="s">
        <v>55</v>
      </c>
    </row>
    <row r="4" spans="1:25" s="118" customFormat="1" ht="12" customHeight="1" x14ac:dyDescent="0.2">
      <c r="A4" s="142">
        <v>1</v>
      </c>
      <c r="B4" s="144">
        <v>2</v>
      </c>
      <c r="C4" s="210" t="s">
        <v>56</v>
      </c>
      <c r="D4" s="210">
        <v>4</v>
      </c>
      <c r="E4" s="144">
        <v>5</v>
      </c>
      <c r="F4" s="143">
        <v>6</v>
      </c>
      <c r="G4" s="189"/>
      <c r="H4" s="189"/>
      <c r="I4" s="189"/>
      <c r="J4" s="189"/>
      <c r="K4" s="189"/>
      <c r="L4" s="189"/>
      <c r="M4" s="189"/>
      <c r="N4" s="189"/>
      <c r="O4" s="189"/>
      <c r="P4" s="189"/>
      <c r="Q4" s="189"/>
      <c r="R4" s="189"/>
      <c r="S4" s="189"/>
      <c r="T4" s="189"/>
      <c r="U4" s="189"/>
      <c r="V4" s="189"/>
      <c r="W4" s="189"/>
      <c r="X4" s="189"/>
      <c r="Y4" s="189"/>
    </row>
    <row r="5" spans="1:25" s="1" customFormat="1" ht="20.100000000000001" customHeight="1" x14ac:dyDescent="0.2">
      <c r="A5" s="333" t="s">
        <v>1986</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1987</v>
      </c>
      <c r="C6" s="121" t="s">
        <v>1988</v>
      </c>
      <c r="D6" s="270">
        <f>D7+D68</f>
        <v>1557681.0499999996</v>
      </c>
      <c r="E6" s="270">
        <f>E7+E68</f>
        <v>1651757.7799999998</v>
      </c>
      <c r="F6" s="215">
        <f t="shared" ref="F6:F37" si="0">IF(D6&gt;0,IF(E6/D6&gt;=100,"&gt;&gt;100",E6/D6*100),"-")</f>
        <v>106.03953742648409</v>
      </c>
      <c r="G6" s="54"/>
      <c r="H6" s="54"/>
      <c r="I6" s="54"/>
      <c r="J6" s="54"/>
      <c r="K6" s="54"/>
      <c r="L6" s="54"/>
      <c r="M6" s="54"/>
      <c r="N6" s="54"/>
      <c r="O6" s="54"/>
      <c r="P6" s="54"/>
      <c r="Q6" s="54"/>
      <c r="R6" s="54"/>
      <c r="S6" s="54"/>
      <c r="T6" s="54"/>
      <c r="U6" s="54"/>
      <c r="V6" s="54"/>
      <c r="W6" s="54"/>
      <c r="X6" s="54"/>
    </row>
    <row r="7" spans="1:25" customFormat="1" ht="12.75" customHeight="1" x14ac:dyDescent="0.2">
      <c r="A7" s="58" t="s">
        <v>1989</v>
      </c>
      <c r="B7" s="53" t="s">
        <v>1990</v>
      </c>
      <c r="C7" s="59" t="s">
        <v>1991</v>
      </c>
      <c r="D7" s="271">
        <f>D8+D12+D51+D52+D56+D63</f>
        <v>1322714.1499999997</v>
      </c>
      <c r="E7" s="271">
        <f>E8+E12+E51+E52+E56+E63</f>
        <v>1425070.15</v>
      </c>
      <c r="F7" s="60">
        <f t="shared" si="0"/>
        <v>107.73833106722266</v>
      </c>
      <c r="G7" s="54"/>
      <c r="H7" s="54"/>
      <c r="I7" s="54"/>
      <c r="J7" s="54"/>
      <c r="K7" s="54"/>
      <c r="L7" s="54"/>
      <c r="M7" s="54"/>
      <c r="N7" s="54"/>
      <c r="O7" s="54"/>
      <c r="P7" s="54"/>
      <c r="Q7" s="54"/>
      <c r="R7" s="54"/>
      <c r="S7" s="54"/>
      <c r="T7" s="54"/>
      <c r="U7" s="54"/>
      <c r="V7" s="54"/>
      <c r="W7" s="54"/>
      <c r="X7" s="54"/>
    </row>
    <row r="8" spans="1:25" customFormat="1" ht="12.75" customHeight="1" x14ac:dyDescent="0.2">
      <c r="A8" s="58" t="s">
        <v>1992</v>
      </c>
      <c r="B8" s="53" t="s">
        <v>1993</v>
      </c>
      <c r="C8" s="59" t="s">
        <v>1992</v>
      </c>
      <c r="D8" s="271">
        <f>D9+D10-D11</f>
        <v>0</v>
      </c>
      <c r="E8" s="271">
        <f>E9+E10-E11</f>
        <v>0</v>
      </c>
      <c r="F8" s="60" t="str">
        <f t="shared" si="0"/>
        <v>-</v>
      </c>
      <c r="G8" s="54"/>
      <c r="H8" s="54"/>
      <c r="I8" s="54"/>
      <c r="J8" s="54"/>
      <c r="K8" s="54"/>
      <c r="L8" s="54"/>
      <c r="M8" s="54"/>
      <c r="N8" s="54"/>
      <c r="O8" s="54"/>
      <c r="P8" s="54"/>
      <c r="Q8" s="54"/>
      <c r="R8" s="54"/>
      <c r="S8" s="54"/>
      <c r="T8" s="54"/>
      <c r="U8" s="54"/>
      <c r="V8" s="54"/>
      <c r="W8" s="54"/>
      <c r="X8" s="54"/>
    </row>
    <row r="9" spans="1:25" customFormat="1" ht="12.75" customHeight="1" x14ac:dyDescent="0.2">
      <c r="A9" s="58" t="s">
        <v>1994</v>
      </c>
      <c r="B9" s="53" t="s">
        <v>1995</v>
      </c>
      <c r="C9" s="59" t="s">
        <v>1994</v>
      </c>
      <c r="D9" s="272">
        <v>0</v>
      </c>
      <c r="E9" s="272">
        <v>0</v>
      </c>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
      <c r="A10" s="58" t="s">
        <v>1996</v>
      </c>
      <c r="B10" s="53" t="s">
        <v>1997</v>
      </c>
      <c r="C10" s="59" t="s">
        <v>1996</v>
      </c>
      <c r="D10" s="272">
        <v>0</v>
      </c>
      <c r="E10" s="272">
        <v>0</v>
      </c>
      <c r="F10" s="60" t="str">
        <f t="shared" si="0"/>
        <v>-</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1998</v>
      </c>
      <c r="B11" s="53" t="s">
        <v>1999</v>
      </c>
      <c r="C11" s="59" t="s">
        <v>1998</v>
      </c>
      <c r="D11" s="272">
        <v>0</v>
      </c>
      <c r="E11" s="272">
        <v>0</v>
      </c>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2000</v>
      </c>
      <c r="B12" s="53" t="s">
        <v>2001</v>
      </c>
      <c r="C12" s="59" t="s">
        <v>2000</v>
      </c>
      <c r="D12" s="271">
        <f>D13+D19+D29+D35+D41+D45</f>
        <v>1322714.1499999997</v>
      </c>
      <c r="E12" s="271">
        <f>E13+E19+E29+E35+E41+E45</f>
        <v>1425070.15</v>
      </c>
      <c r="F12" s="60">
        <f t="shared" si="0"/>
        <v>107.73833106722266</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2002</v>
      </c>
      <c r="B13" s="53" t="s">
        <v>2003</v>
      </c>
      <c r="C13" s="59" t="s">
        <v>2002</v>
      </c>
      <c r="D13" s="271">
        <f>SUM(D14:D17)-D18</f>
        <v>1179791.7599999998</v>
      </c>
      <c r="E13" s="271">
        <f>SUM(E14:E17)-E18</f>
        <v>1208396.4699999997</v>
      </c>
      <c r="F13" s="60">
        <f t="shared" si="0"/>
        <v>102.42455583856595</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2004</v>
      </c>
      <c r="B14" s="53" t="s">
        <v>664</v>
      </c>
      <c r="C14" s="59" t="s">
        <v>2004</v>
      </c>
      <c r="D14" s="272">
        <v>0</v>
      </c>
      <c r="E14" s="272">
        <v>0</v>
      </c>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2005</v>
      </c>
      <c r="B15" s="53" t="s">
        <v>666</v>
      </c>
      <c r="C15" s="59" t="s">
        <v>2005</v>
      </c>
      <c r="D15" s="272">
        <v>1757225.67</v>
      </c>
      <c r="E15" s="272">
        <v>1823411.38</v>
      </c>
      <c r="F15" s="60">
        <f t="shared" si="0"/>
        <v>103.76648891089782</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2006</v>
      </c>
      <c r="B16" s="53" t="s">
        <v>668</v>
      </c>
      <c r="C16" s="59" t="s">
        <v>2006</v>
      </c>
      <c r="D16" s="272">
        <v>0</v>
      </c>
      <c r="E16" s="272">
        <v>0</v>
      </c>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2007</v>
      </c>
      <c r="B17" s="53" t="s">
        <v>670</v>
      </c>
      <c r="C17" s="59" t="s">
        <v>2007</v>
      </c>
      <c r="D17" s="272">
        <v>13373.42</v>
      </c>
      <c r="E17" s="272">
        <v>13373.42</v>
      </c>
      <c r="F17" s="60">
        <f t="shared" si="0"/>
        <v>100</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2008</v>
      </c>
      <c r="B18" s="53" t="s">
        <v>2009</v>
      </c>
      <c r="C18" s="59" t="s">
        <v>2008</v>
      </c>
      <c r="D18" s="272">
        <v>590807.32999999996</v>
      </c>
      <c r="E18" s="272">
        <v>628388.32999999996</v>
      </c>
      <c r="F18" s="60">
        <f t="shared" si="0"/>
        <v>106.36095696375332</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2010</v>
      </c>
      <c r="B19" s="53" t="s">
        <v>2011</v>
      </c>
      <c r="C19" s="59" t="s">
        <v>2010</v>
      </c>
      <c r="D19" s="271">
        <f>SUM(D20:D27)-D28</f>
        <v>72187.280000000028</v>
      </c>
      <c r="E19" s="271">
        <f>SUM(E20:E27)-E28</f>
        <v>144754.14000000007</v>
      </c>
      <c r="F19" s="60">
        <f t="shared" si="0"/>
        <v>200.52582671074464</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2012</v>
      </c>
      <c r="B20" s="53" t="s">
        <v>674</v>
      </c>
      <c r="C20" s="59" t="s">
        <v>2012</v>
      </c>
      <c r="D20" s="272">
        <v>327702.89</v>
      </c>
      <c r="E20" s="272">
        <v>428438.13</v>
      </c>
      <c r="F20" s="60">
        <f t="shared" si="0"/>
        <v>130.73980824520649</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2013</v>
      </c>
      <c r="B21" s="53" t="s">
        <v>767</v>
      </c>
      <c r="C21" s="59" t="s">
        <v>2013</v>
      </c>
      <c r="D21" s="272">
        <v>11727.56</v>
      </c>
      <c r="E21" s="272">
        <v>14137.61</v>
      </c>
      <c r="F21" s="60">
        <f t="shared" si="0"/>
        <v>120.55031055053227</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2014</v>
      </c>
      <c r="B22" s="53" t="s">
        <v>678</v>
      </c>
      <c r="C22" s="59" t="s">
        <v>2014</v>
      </c>
      <c r="D22" s="272">
        <v>75864.649999999994</v>
      </c>
      <c r="E22" s="272">
        <v>78702.78</v>
      </c>
      <c r="F22" s="60">
        <f t="shared" si="0"/>
        <v>103.74104408311382</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2015</v>
      </c>
      <c r="B23" s="53" t="s">
        <v>680</v>
      </c>
      <c r="C23" s="59" t="s">
        <v>2015</v>
      </c>
      <c r="D23" s="272">
        <v>0</v>
      </c>
      <c r="E23" s="272">
        <v>0</v>
      </c>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2016</v>
      </c>
      <c r="B24" s="53" t="s">
        <v>2017</v>
      </c>
      <c r="C24" s="59" t="s">
        <v>2016</v>
      </c>
      <c r="D24" s="272">
        <v>680.2</v>
      </c>
      <c r="E24" s="272">
        <v>680.2</v>
      </c>
      <c r="F24" s="60">
        <f t="shared" si="0"/>
        <v>100</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2018</v>
      </c>
      <c r="B25" s="53" t="s">
        <v>684</v>
      </c>
      <c r="C25" s="59" t="s">
        <v>2018</v>
      </c>
      <c r="D25" s="272">
        <v>14342.48</v>
      </c>
      <c r="E25" s="272">
        <v>13190.97</v>
      </c>
      <c r="F25" s="60">
        <f t="shared" si="0"/>
        <v>91.971332712334259</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2019</v>
      </c>
      <c r="B26" s="53" t="s">
        <v>686</v>
      </c>
      <c r="C26" s="59" t="s">
        <v>2019</v>
      </c>
      <c r="D26" s="272">
        <v>72986.97</v>
      </c>
      <c r="E26" s="272">
        <v>89656.87</v>
      </c>
      <c r="F26" s="60">
        <f t="shared" si="0"/>
        <v>122.8395561563934</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2020</v>
      </c>
      <c r="B27" s="53" t="s">
        <v>688</v>
      </c>
      <c r="C27" s="59" t="s">
        <v>2020</v>
      </c>
      <c r="D27" s="272">
        <v>0</v>
      </c>
      <c r="E27" s="272">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2021</v>
      </c>
      <c r="B28" s="53" t="s">
        <v>2022</v>
      </c>
      <c r="C28" s="59" t="s">
        <v>2021</v>
      </c>
      <c r="D28" s="272">
        <v>431117.47</v>
      </c>
      <c r="E28" s="272">
        <v>480052.42</v>
      </c>
      <c r="F28" s="60">
        <f t="shared" si="0"/>
        <v>111.35072304075268</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2023</v>
      </c>
      <c r="B29" s="53" t="s">
        <v>2024</v>
      </c>
      <c r="C29" s="59" t="s">
        <v>2023</v>
      </c>
      <c r="D29" s="271">
        <f>SUM(D30:D33)-D34</f>
        <v>0</v>
      </c>
      <c r="E29" s="271">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2025</v>
      </c>
      <c r="B30" s="53" t="s">
        <v>692</v>
      </c>
      <c r="C30" s="59" t="s">
        <v>2025</v>
      </c>
      <c r="D30" s="272">
        <v>0</v>
      </c>
      <c r="E30" s="272">
        <v>0</v>
      </c>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2026</v>
      </c>
      <c r="B31" s="53" t="s">
        <v>2027</v>
      </c>
      <c r="C31" s="59" t="s">
        <v>2026</v>
      </c>
      <c r="D31" s="272">
        <v>0</v>
      </c>
      <c r="E31" s="272">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2028</v>
      </c>
      <c r="B32" s="53" t="s">
        <v>696</v>
      </c>
      <c r="C32" s="59" t="s">
        <v>2028</v>
      </c>
      <c r="D32" s="272">
        <v>0</v>
      </c>
      <c r="E32" s="272">
        <v>0</v>
      </c>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2029</v>
      </c>
      <c r="B33" s="53" t="s">
        <v>698</v>
      </c>
      <c r="C33" s="59" t="s">
        <v>2029</v>
      </c>
      <c r="D33" s="272">
        <v>0</v>
      </c>
      <c r="E33" s="272">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2030</v>
      </c>
      <c r="B34" s="53" t="s">
        <v>2031</v>
      </c>
      <c r="C34" s="59" t="s">
        <v>2030</v>
      </c>
      <c r="D34" s="272">
        <v>0</v>
      </c>
      <c r="E34" s="272">
        <v>0</v>
      </c>
      <c r="F34" s="60" t="str">
        <f t="shared" si="0"/>
        <v>-</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2032</v>
      </c>
      <c r="B35" s="53" t="s">
        <v>2033</v>
      </c>
      <c r="C35" s="59" t="s">
        <v>2032</v>
      </c>
      <c r="D35" s="271">
        <f>SUM(D36:D39)-D40</f>
        <v>69265.87</v>
      </c>
      <c r="E35" s="271">
        <f>SUM(E36:E39)-E40</f>
        <v>71429.790000000008</v>
      </c>
      <c r="F35" s="60">
        <f t="shared" si="0"/>
        <v>103.1240782798224</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2034</v>
      </c>
      <c r="B36" s="53" t="s">
        <v>783</v>
      </c>
      <c r="C36" s="59" t="s">
        <v>2034</v>
      </c>
      <c r="D36" s="272">
        <v>151774.15</v>
      </c>
      <c r="E36" s="272">
        <v>168463.64</v>
      </c>
      <c r="F36" s="60">
        <f t="shared" si="0"/>
        <v>110.99626649202121</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2035</v>
      </c>
      <c r="B37" s="53" t="s">
        <v>704</v>
      </c>
      <c r="C37" s="59" t="s">
        <v>2035</v>
      </c>
      <c r="D37" s="272">
        <v>0</v>
      </c>
      <c r="E37" s="272">
        <v>0</v>
      </c>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2036</v>
      </c>
      <c r="B38" s="53" t="s">
        <v>706</v>
      </c>
      <c r="C38" s="59" t="s">
        <v>2036</v>
      </c>
      <c r="D38" s="272">
        <v>146.47</v>
      </c>
      <c r="E38" s="272">
        <v>146.47</v>
      </c>
      <c r="F38" s="60">
        <f t="shared" ref="F38:F69" si="1">IF(D38&gt;0,IF(E38/D38&gt;=100,"&gt;&gt;100",E38/D38*100),"-")</f>
        <v>100</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2037</v>
      </c>
      <c r="B39" s="53" t="s">
        <v>708</v>
      </c>
      <c r="C39" s="59" t="s">
        <v>2037</v>
      </c>
      <c r="D39" s="272">
        <v>0</v>
      </c>
      <c r="E39" s="272">
        <v>0</v>
      </c>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2038</v>
      </c>
      <c r="B40" s="53" t="s">
        <v>2039</v>
      </c>
      <c r="C40" s="59" t="s">
        <v>2038</v>
      </c>
      <c r="D40" s="272">
        <v>82654.75</v>
      </c>
      <c r="E40" s="272">
        <v>97180.32</v>
      </c>
      <c r="F40" s="60">
        <f t="shared" si="1"/>
        <v>117.57378735039427</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2040</v>
      </c>
      <c r="B41" s="53" t="s">
        <v>2041</v>
      </c>
      <c r="C41" s="59" t="s">
        <v>2040</v>
      </c>
      <c r="D41" s="271">
        <f>SUM(D42:D43)-D44</f>
        <v>0</v>
      </c>
      <c r="E41" s="271">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2042</v>
      </c>
      <c r="B42" s="53" t="s">
        <v>712</v>
      </c>
      <c r="C42" s="59" t="s">
        <v>2042</v>
      </c>
      <c r="D42" s="272">
        <v>0</v>
      </c>
      <c r="E42" s="272">
        <v>0</v>
      </c>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2043</v>
      </c>
      <c r="B43" s="53" t="s">
        <v>714</v>
      </c>
      <c r="C43" s="59" t="s">
        <v>2043</v>
      </c>
      <c r="D43" s="272">
        <v>0</v>
      </c>
      <c r="E43" s="272">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2044</v>
      </c>
      <c r="B44" s="53" t="s">
        <v>2045</v>
      </c>
      <c r="C44" s="59" t="s">
        <v>2044</v>
      </c>
      <c r="D44" s="272">
        <v>0</v>
      </c>
      <c r="E44" s="272">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2046</v>
      </c>
      <c r="B45" s="53" t="s">
        <v>2047</v>
      </c>
      <c r="C45" s="59" t="s">
        <v>2046</v>
      </c>
      <c r="D45" s="271">
        <f>SUM(D46:D49)-D50</f>
        <v>1469.24</v>
      </c>
      <c r="E45" s="271">
        <f>SUM(E46:E49)-E50</f>
        <v>489.75</v>
      </c>
      <c r="F45" s="60">
        <f t="shared" si="1"/>
        <v>33.333560207998694</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2048</v>
      </c>
      <c r="B46" s="53" t="s">
        <v>718</v>
      </c>
      <c r="C46" s="59" t="s">
        <v>2048</v>
      </c>
      <c r="D46" s="272">
        <v>0</v>
      </c>
      <c r="E46" s="272">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2049</v>
      </c>
      <c r="B47" s="53" t="s">
        <v>2050</v>
      </c>
      <c r="C47" s="59" t="s">
        <v>2049</v>
      </c>
      <c r="D47" s="272">
        <v>1469.24</v>
      </c>
      <c r="E47" s="272">
        <v>489.75</v>
      </c>
      <c r="F47" s="60">
        <f t="shared" si="1"/>
        <v>33.333560207998694</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2051</v>
      </c>
      <c r="B48" s="53" t="s">
        <v>722</v>
      </c>
      <c r="C48" s="59" t="s">
        <v>2051</v>
      </c>
      <c r="D48" s="272">
        <v>0</v>
      </c>
      <c r="E48" s="272">
        <v>0</v>
      </c>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2052</v>
      </c>
      <c r="B49" s="53" t="s">
        <v>724</v>
      </c>
      <c r="C49" s="59" t="s">
        <v>2052</v>
      </c>
      <c r="D49" s="272">
        <v>0</v>
      </c>
      <c r="E49" s="272">
        <v>0</v>
      </c>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2053</v>
      </c>
      <c r="B50" s="53" t="s">
        <v>2054</v>
      </c>
      <c r="C50" s="59" t="s">
        <v>2053</v>
      </c>
      <c r="D50" s="272">
        <v>0</v>
      </c>
      <c r="E50" s="272">
        <v>0</v>
      </c>
      <c r="F50" s="60" t="str">
        <f t="shared" si="1"/>
        <v>-</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2055</v>
      </c>
      <c r="B51" s="53" t="s">
        <v>2056</v>
      </c>
      <c r="C51" s="59" t="s">
        <v>2055</v>
      </c>
      <c r="D51" s="272">
        <v>0</v>
      </c>
      <c r="E51" s="272">
        <v>0</v>
      </c>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2057</v>
      </c>
      <c r="B52" s="53" t="s">
        <v>2058</v>
      </c>
      <c r="C52" s="59" t="s">
        <v>2057</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2059</v>
      </c>
      <c r="B53" s="53" t="s">
        <v>2060</v>
      </c>
      <c r="C53" s="59" t="s">
        <v>2059</v>
      </c>
      <c r="D53" s="272">
        <v>0</v>
      </c>
      <c r="E53" s="272">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2061</v>
      </c>
      <c r="B54" s="53" t="s">
        <v>2062</v>
      </c>
      <c r="C54" s="59" t="s">
        <v>2061</v>
      </c>
      <c r="D54" s="272">
        <v>76914.59</v>
      </c>
      <c r="E54" s="272">
        <v>77294.2</v>
      </c>
      <c r="F54" s="60">
        <f t="shared" si="1"/>
        <v>100.49354745309049</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2063</v>
      </c>
      <c r="B55" s="53" t="s">
        <v>2064</v>
      </c>
      <c r="C55" s="59" t="s">
        <v>2063</v>
      </c>
      <c r="D55" s="272">
        <v>76914.59</v>
      </c>
      <c r="E55" s="272">
        <v>77294.2</v>
      </c>
      <c r="F55" s="60">
        <f t="shared" si="1"/>
        <v>100.49354745309049</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2065</v>
      </c>
      <c r="B56" s="53" t="s">
        <v>2066</v>
      </c>
      <c r="C56" s="59" t="s">
        <v>2065</v>
      </c>
      <c r="D56" s="271">
        <f>SUM(D57:D62)</f>
        <v>0</v>
      </c>
      <c r="E56" s="271">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2067</v>
      </c>
      <c r="B57" s="53" t="s">
        <v>2068</v>
      </c>
      <c r="C57" s="59" t="s">
        <v>2067</v>
      </c>
      <c r="D57" s="272">
        <v>0</v>
      </c>
      <c r="E57" s="272">
        <v>0</v>
      </c>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2069</v>
      </c>
      <c r="B58" s="53" t="s">
        <v>2070</v>
      </c>
      <c r="C58" s="59" t="s">
        <v>2069</v>
      </c>
      <c r="D58" s="272">
        <v>0</v>
      </c>
      <c r="E58" s="272">
        <v>0</v>
      </c>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2071</v>
      </c>
      <c r="B59" s="53" t="s">
        <v>2072</v>
      </c>
      <c r="C59" s="59" t="s">
        <v>2071</v>
      </c>
      <c r="D59" s="272">
        <v>0</v>
      </c>
      <c r="E59" s="272">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2073</v>
      </c>
      <c r="B60" s="53" t="s">
        <v>2074</v>
      </c>
      <c r="C60" s="59" t="s">
        <v>2073</v>
      </c>
      <c r="D60" s="272">
        <v>0</v>
      </c>
      <c r="E60" s="272">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2075</v>
      </c>
      <c r="B61" s="53" t="s">
        <v>2076</v>
      </c>
      <c r="C61" s="59" t="s">
        <v>2075</v>
      </c>
      <c r="D61" s="272">
        <v>0</v>
      </c>
      <c r="E61" s="272">
        <v>0</v>
      </c>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2077</v>
      </c>
      <c r="B62" s="53" t="s">
        <v>2078</v>
      </c>
      <c r="C62" s="59" t="s">
        <v>2077</v>
      </c>
      <c r="D62" s="272">
        <v>0</v>
      </c>
      <c r="E62" s="272">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2079</v>
      </c>
      <c r="B63" s="53" t="s">
        <v>2080</v>
      </c>
      <c r="C63" s="59" t="s">
        <v>2079</v>
      </c>
      <c r="D63" s="271">
        <f>SUM(D64:D67)</f>
        <v>0</v>
      </c>
      <c r="E63" s="271">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2081</v>
      </c>
      <c r="B64" s="53" t="s">
        <v>2082</v>
      </c>
      <c r="C64" s="59" t="s">
        <v>2081</v>
      </c>
      <c r="D64" s="272">
        <v>0</v>
      </c>
      <c r="E64" s="272">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2083</v>
      </c>
      <c r="B65" s="53" t="s">
        <v>2084</v>
      </c>
      <c r="C65" s="59" t="s">
        <v>2083</v>
      </c>
      <c r="D65" s="272">
        <v>0</v>
      </c>
      <c r="E65" s="272">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2085</v>
      </c>
      <c r="B66" s="53" t="s">
        <v>2086</v>
      </c>
      <c r="C66" s="59" t="s">
        <v>2085</v>
      </c>
      <c r="D66" s="272">
        <v>0</v>
      </c>
      <c r="E66" s="272">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2087</v>
      </c>
      <c r="B67" s="53" t="s">
        <v>2088</v>
      </c>
      <c r="C67" s="59" t="s">
        <v>2087</v>
      </c>
      <c r="D67" s="272">
        <v>0</v>
      </c>
      <c r="E67" s="272">
        <v>0</v>
      </c>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2089</v>
      </c>
      <c r="B68" s="53" t="s">
        <v>2090</v>
      </c>
      <c r="C68" s="59" t="s">
        <v>2089</v>
      </c>
      <c r="D68" s="271">
        <f>D69+D78+D87+D118+D134+D146+D164+D170</f>
        <v>234966.9</v>
      </c>
      <c r="E68" s="271">
        <f>E69+E78+E87+E118+E134+E146+E164+E170</f>
        <v>226687.63</v>
      </c>
      <c r="F68" s="60">
        <f t="shared" si="1"/>
        <v>96.476410081590231</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1293</v>
      </c>
      <c r="B69" s="53" t="s">
        <v>2091</v>
      </c>
      <c r="C69" s="59" t="s">
        <v>1293</v>
      </c>
      <c r="D69" s="271">
        <f>+D70+D75+D76+D77</f>
        <v>0</v>
      </c>
      <c r="E69" s="271">
        <f>+E70+E75+E76+E77</f>
        <v>0</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2092</v>
      </c>
      <c r="B70" s="53" t="s">
        <v>2093</v>
      </c>
      <c r="C70" s="59" t="s">
        <v>2092</v>
      </c>
      <c r="D70" s="271">
        <f>SUM(D71:D74)</f>
        <v>0</v>
      </c>
      <c r="E70" s="271">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2094</v>
      </c>
      <c r="B71" s="53" t="s">
        <v>2095</v>
      </c>
      <c r="C71" s="59" t="s">
        <v>2094</v>
      </c>
      <c r="D71" s="272">
        <v>0</v>
      </c>
      <c r="E71" s="272">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2096</v>
      </c>
      <c r="B72" s="53" t="s">
        <v>2097</v>
      </c>
      <c r="C72" s="59" t="s">
        <v>2096</v>
      </c>
      <c r="D72" s="272">
        <v>0</v>
      </c>
      <c r="E72" s="272">
        <v>0</v>
      </c>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2098</v>
      </c>
      <c r="B73" s="53" t="s">
        <v>2099</v>
      </c>
      <c r="C73" s="59" t="s">
        <v>2098</v>
      </c>
      <c r="D73" s="272">
        <v>0</v>
      </c>
      <c r="E73" s="272">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2100</v>
      </c>
      <c r="B74" s="53" t="s">
        <v>2101</v>
      </c>
      <c r="C74" s="59" t="s">
        <v>2100</v>
      </c>
      <c r="D74" s="272">
        <v>0</v>
      </c>
      <c r="E74" s="272">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2102</v>
      </c>
      <c r="B75" s="53" t="s">
        <v>2103</v>
      </c>
      <c r="C75" s="59" t="s">
        <v>2102</v>
      </c>
      <c r="D75" s="272">
        <v>0</v>
      </c>
      <c r="E75" s="272">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2104</v>
      </c>
      <c r="B76" s="53" t="s">
        <v>2105</v>
      </c>
      <c r="C76" s="59" t="s">
        <v>2104</v>
      </c>
      <c r="D76" s="272">
        <v>0</v>
      </c>
      <c r="E76" s="272">
        <v>0</v>
      </c>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2106</v>
      </c>
      <c r="B77" s="53" t="s">
        <v>2107</v>
      </c>
      <c r="C77" s="59" t="s">
        <v>2106</v>
      </c>
      <c r="D77" s="272">
        <v>0</v>
      </c>
      <c r="E77" s="272">
        <v>0</v>
      </c>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2108</v>
      </c>
      <c r="B78" s="53" t="s">
        <v>2109</v>
      </c>
      <c r="C78" s="59" t="s">
        <v>2108</v>
      </c>
      <c r="D78" s="271">
        <f>D79+SUM(D82:D84)-D85+D86</f>
        <v>15760.49</v>
      </c>
      <c r="E78" s="271">
        <f>E79+SUM(E82:E84)-E85+E86</f>
        <v>3039.88</v>
      </c>
      <c r="F78" s="60">
        <f t="shared" si="2"/>
        <v>19.287978990500932</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2110</v>
      </c>
      <c r="B79" s="53" t="s">
        <v>2111</v>
      </c>
      <c r="C79" s="59" t="s">
        <v>2110</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2112</v>
      </c>
      <c r="B80" s="53" t="s">
        <v>2113</v>
      </c>
      <c r="C80" s="59" t="s">
        <v>2112</v>
      </c>
      <c r="D80" s="272">
        <v>0</v>
      </c>
      <c r="E80" s="272">
        <v>0</v>
      </c>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2114</v>
      </c>
      <c r="B81" s="53" t="s">
        <v>2115</v>
      </c>
      <c r="C81" s="59" t="s">
        <v>2114</v>
      </c>
      <c r="D81" s="272">
        <v>0</v>
      </c>
      <c r="E81" s="272">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2116</v>
      </c>
      <c r="B82" s="53" t="s">
        <v>2117</v>
      </c>
      <c r="C82" s="59" t="s">
        <v>2116</v>
      </c>
      <c r="D82" s="272">
        <v>0</v>
      </c>
      <c r="E82" s="272">
        <v>0</v>
      </c>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2118</v>
      </c>
      <c r="B83" s="53" t="s">
        <v>2119</v>
      </c>
      <c r="C83" s="59" t="s">
        <v>2118</v>
      </c>
      <c r="D83" s="272">
        <v>0</v>
      </c>
      <c r="E83" s="272">
        <v>0</v>
      </c>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2120</v>
      </c>
      <c r="B84" s="53" t="s">
        <v>2121</v>
      </c>
      <c r="C84" s="59" t="s">
        <v>2120</v>
      </c>
      <c r="D84" s="272">
        <v>0</v>
      </c>
      <c r="E84" s="272">
        <v>0</v>
      </c>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2122</v>
      </c>
      <c r="B85" s="53" t="s">
        <v>2123</v>
      </c>
      <c r="C85" s="59" t="s">
        <v>2122</v>
      </c>
      <c r="D85" s="272">
        <v>0</v>
      </c>
      <c r="E85" s="272">
        <v>0</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2124</v>
      </c>
      <c r="B86" s="53" t="s">
        <v>2125</v>
      </c>
      <c r="C86" s="59" t="s">
        <v>2124</v>
      </c>
      <c r="D86" s="272">
        <v>15760.49</v>
      </c>
      <c r="E86" s="272">
        <v>3039.88</v>
      </c>
      <c r="F86" s="60">
        <f t="shared" si="2"/>
        <v>19.287978990500932</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2126</v>
      </c>
      <c r="B87" s="53" t="s">
        <v>2127</v>
      </c>
      <c r="C87" s="59" t="s">
        <v>2126</v>
      </c>
      <c r="D87" s="271">
        <f>D88+D106-D117</f>
        <v>0</v>
      </c>
      <c r="E87" s="271">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2128</v>
      </c>
      <c r="C88" s="59" t="s">
        <v>2129</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2130</v>
      </c>
      <c r="B89" s="53" t="s">
        <v>2131</v>
      </c>
      <c r="C89" s="59" t="s">
        <v>2130</v>
      </c>
      <c r="D89" s="272">
        <v>0</v>
      </c>
      <c r="E89" s="272">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2132</v>
      </c>
      <c r="B90" s="53" t="s">
        <v>2133</v>
      </c>
      <c r="C90" s="59" t="s">
        <v>2132</v>
      </c>
      <c r="D90" s="272">
        <v>0</v>
      </c>
      <c r="E90" s="272">
        <v>0</v>
      </c>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2134</v>
      </c>
      <c r="B91" s="53" t="s">
        <v>2135</v>
      </c>
      <c r="C91" s="59" t="s">
        <v>2134</v>
      </c>
      <c r="D91" s="272">
        <v>0</v>
      </c>
      <c r="E91" s="272">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2136</v>
      </c>
      <c r="B92" s="53" t="s">
        <v>2137</v>
      </c>
      <c r="C92" s="59" t="s">
        <v>2136</v>
      </c>
      <c r="D92" s="272">
        <v>0</v>
      </c>
      <c r="E92" s="272">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2138</v>
      </c>
      <c r="B93" s="53" t="s">
        <v>2139</v>
      </c>
      <c r="C93" s="59" t="s">
        <v>2138</v>
      </c>
      <c r="D93" s="272">
        <v>0</v>
      </c>
      <c r="E93" s="272">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2140</v>
      </c>
      <c r="B94" s="53" t="s">
        <v>2141</v>
      </c>
      <c r="C94" s="59" t="s">
        <v>2140</v>
      </c>
      <c r="D94" s="272">
        <v>0</v>
      </c>
      <c r="E94" s="272">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2142</v>
      </c>
      <c r="B95" s="53" t="s">
        <v>2143</v>
      </c>
      <c r="C95" s="59" t="s">
        <v>2142</v>
      </c>
      <c r="D95" s="272">
        <v>0</v>
      </c>
      <c r="E95" s="272">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2144</v>
      </c>
      <c r="B96" s="53" t="s">
        <v>2145</v>
      </c>
      <c r="C96" s="59" t="s">
        <v>2144</v>
      </c>
      <c r="D96" s="272">
        <v>0</v>
      </c>
      <c r="E96" s="272">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2146</v>
      </c>
      <c r="B97" s="53" t="s">
        <v>2147</v>
      </c>
      <c r="C97" s="59" t="s">
        <v>2146</v>
      </c>
      <c r="D97" s="272">
        <v>0</v>
      </c>
      <c r="E97" s="272">
        <v>0</v>
      </c>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2148</v>
      </c>
      <c r="B98" s="53" t="s">
        <v>2149</v>
      </c>
      <c r="C98" s="59" t="s">
        <v>2148</v>
      </c>
      <c r="D98" s="272">
        <v>0</v>
      </c>
      <c r="E98" s="272">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2150</v>
      </c>
      <c r="B99" s="53" t="s">
        <v>2151</v>
      </c>
      <c r="C99" s="59" t="s">
        <v>2150</v>
      </c>
      <c r="D99" s="272">
        <v>0</v>
      </c>
      <c r="E99" s="272">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2152</v>
      </c>
      <c r="B100" s="53" t="s">
        <v>2153</v>
      </c>
      <c r="C100" s="59" t="s">
        <v>2152</v>
      </c>
      <c r="D100" s="272">
        <v>0</v>
      </c>
      <c r="E100" s="272">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2154</v>
      </c>
      <c r="B101" s="53" t="s">
        <v>2155</v>
      </c>
      <c r="C101" s="59" t="s">
        <v>2154</v>
      </c>
      <c r="D101" s="272">
        <v>0</v>
      </c>
      <c r="E101" s="272">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2156</v>
      </c>
      <c r="B102" s="53" t="s">
        <v>2157</v>
      </c>
      <c r="C102" s="59" t="s">
        <v>2156</v>
      </c>
      <c r="D102" s="272">
        <v>0</v>
      </c>
      <c r="E102" s="272">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2158</v>
      </c>
      <c r="B103" s="53" t="s">
        <v>2159</v>
      </c>
      <c r="C103" s="59" t="s">
        <v>2158</v>
      </c>
      <c r="D103" s="272">
        <v>0</v>
      </c>
      <c r="E103" s="272">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2160</v>
      </c>
      <c r="B104" s="53" t="s">
        <v>2161</v>
      </c>
      <c r="C104" s="59" t="s">
        <v>2160</v>
      </c>
      <c r="D104" s="272">
        <v>0</v>
      </c>
      <c r="E104" s="272">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2162</v>
      </c>
      <c r="B105" s="53" t="s">
        <v>2163</v>
      </c>
      <c r="C105" s="59" t="s">
        <v>2162</v>
      </c>
      <c r="D105" s="272">
        <v>0</v>
      </c>
      <c r="E105" s="272">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2164</v>
      </c>
      <c r="C106" s="59" t="s">
        <v>2165</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2166</v>
      </c>
      <c r="B107" s="53" t="s">
        <v>2167</v>
      </c>
      <c r="C107" s="59" t="s">
        <v>2166</v>
      </c>
      <c r="D107" s="272">
        <v>0</v>
      </c>
      <c r="E107" s="272">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2168</v>
      </c>
      <c r="B108" s="53" t="s">
        <v>2169</v>
      </c>
      <c r="C108" s="59" t="s">
        <v>2168</v>
      </c>
      <c r="D108" s="272">
        <v>0</v>
      </c>
      <c r="E108" s="272">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2170</v>
      </c>
      <c r="B109" s="53" t="s">
        <v>2171</v>
      </c>
      <c r="C109" s="59" t="s">
        <v>2170</v>
      </c>
      <c r="D109" s="272">
        <v>0</v>
      </c>
      <c r="E109" s="272">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2172</v>
      </c>
      <c r="B110" s="53" t="s">
        <v>2173</v>
      </c>
      <c r="C110" s="59" t="s">
        <v>2172</v>
      </c>
      <c r="D110" s="272">
        <v>0</v>
      </c>
      <c r="E110" s="272">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2174</v>
      </c>
      <c r="B111" s="53" t="s">
        <v>2175</v>
      </c>
      <c r="C111" s="59" t="s">
        <v>2174</v>
      </c>
      <c r="D111" s="272">
        <v>0</v>
      </c>
      <c r="E111" s="272">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2176</v>
      </c>
      <c r="B112" s="53" t="s">
        <v>2177</v>
      </c>
      <c r="C112" s="59" t="s">
        <v>2176</v>
      </c>
      <c r="D112" s="272">
        <v>0</v>
      </c>
      <c r="E112" s="272">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2178</v>
      </c>
      <c r="B113" s="53" t="s">
        <v>2179</v>
      </c>
      <c r="C113" s="59" t="s">
        <v>2178</v>
      </c>
      <c r="D113" s="272">
        <v>0</v>
      </c>
      <c r="E113" s="272">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2180</v>
      </c>
      <c r="B114" s="53" t="s">
        <v>2181</v>
      </c>
      <c r="C114" s="59" t="s">
        <v>2180</v>
      </c>
      <c r="D114" s="272">
        <v>0</v>
      </c>
      <c r="E114" s="272">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2182</v>
      </c>
      <c r="B115" s="53" t="s">
        <v>2183</v>
      </c>
      <c r="C115" s="59" t="s">
        <v>2182</v>
      </c>
      <c r="D115" s="272">
        <v>0</v>
      </c>
      <c r="E115" s="272">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2184</v>
      </c>
      <c r="B116" s="53" t="s">
        <v>2185</v>
      </c>
      <c r="C116" s="59" t="s">
        <v>2184</v>
      </c>
      <c r="D116" s="272">
        <v>0</v>
      </c>
      <c r="E116" s="272">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2186</v>
      </c>
      <c r="B117" s="53" t="s">
        <v>2187</v>
      </c>
      <c r="C117" s="59" t="s">
        <v>2186</v>
      </c>
      <c r="D117" s="272">
        <v>0</v>
      </c>
      <c r="E117" s="272">
        <v>0</v>
      </c>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2188</v>
      </c>
      <c r="B118" s="53" t="s">
        <v>2189</v>
      </c>
      <c r="C118" s="59" t="s">
        <v>2188</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2190</v>
      </c>
      <c r="C119" s="59" t="s">
        <v>2191</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2192</v>
      </c>
      <c r="B120" s="53" t="s">
        <v>2193</v>
      </c>
      <c r="C120" s="59" t="s">
        <v>2192</v>
      </c>
      <c r="D120" s="272">
        <v>0</v>
      </c>
      <c r="E120" s="272">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2194</v>
      </c>
      <c r="B121" s="53" t="s">
        <v>2195</v>
      </c>
      <c r="C121" s="59" t="s">
        <v>2194</v>
      </c>
      <c r="D121" s="272">
        <v>0</v>
      </c>
      <c r="E121" s="272">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2196</v>
      </c>
      <c r="B122" s="53" t="s">
        <v>2197</v>
      </c>
      <c r="C122" s="59" t="s">
        <v>2196</v>
      </c>
      <c r="D122" s="272">
        <v>0</v>
      </c>
      <c r="E122" s="272">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2198</v>
      </c>
      <c r="B123" s="53" t="s">
        <v>2199</v>
      </c>
      <c r="C123" s="59" t="s">
        <v>2198</v>
      </c>
      <c r="D123" s="272">
        <v>0</v>
      </c>
      <c r="E123" s="272">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2200</v>
      </c>
      <c r="B124" s="53" t="s">
        <v>2201</v>
      </c>
      <c r="C124" s="59" t="s">
        <v>2200</v>
      </c>
      <c r="D124" s="272">
        <v>0</v>
      </c>
      <c r="E124" s="272">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2202</v>
      </c>
      <c r="B125" s="53" t="s">
        <v>2203</v>
      </c>
      <c r="C125" s="59" t="s">
        <v>2202</v>
      </c>
      <c r="D125" s="272">
        <v>0</v>
      </c>
      <c r="E125" s="272">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2204</v>
      </c>
      <c r="C126" s="59" t="s">
        <v>2205</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2206</v>
      </c>
      <c r="B127" s="53" t="s">
        <v>2193</v>
      </c>
      <c r="C127" s="59" t="s">
        <v>2206</v>
      </c>
      <c r="D127" s="272">
        <v>0</v>
      </c>
      <c r="E127" s="272">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2207</v>
      </c>
      <c r="B128" s="53" t="s">
        <v>2195</v>
      </c>
      <c r="C128" s="59" t="s">
        <v>2207</v>
      </c>
      <c r="D128" s="272">
        <v>0</v>
      </c>
      <c r="E128" s="272">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2208</v>
      </c>
      <c r="B129" s="53" t="s">
        <v>2197</v>
      </c>
      <c r="C129" s="59" t="s">
        <v>2208</v>
      </c>
      <c r="D129" s="272">
        <v>0</v>
      </c>
      <c r="E129" s="272">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2209</v>
      </c>
      <c r="B130" s="53" t="s">
        <v>2199</v>
      </c>
      <c r="C130" s="59" t="s">
        <v>2209</v>
      </c>
      <c r="D130" s="272">
        <v>0</v>
      </c>
      <c r="E130" s="272">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2210</v>
      </c>
      <c r="B131" s="53" t="s">
        <v>2201</v>
      </c>
      <c r="C131" s="59" t="s">
        <v>2210</v>
      </c>
      <c r="D131" s="272">
        <v>0</v>
      </c>
      <c r="E131" s="272">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2211</v>
      </c>
      <c r="B132" s="53" t="s">
        <v>2203</v>
      </c>
      <c r="C132" s="59" t="s">
        <v>2211</v>
      </c>
      <c r="D132" s="272">
        <v>0</v>
      </c>
      <c r="E132" s="272">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2212</v>
      </c>
      <c r="B133" s="53" t="s">
        <v>2213</v>
      </c>
      <c r="C133" s="59" t="s">
        <v>2212</v>
      </c>
      <c r="D133" s="272">
        <v>0</v>
      </c>
      <c r="E133" s="272">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2214</v>
      </c>
      <c r="B134" s="53" t="s">
        <v>2215</v>
      </c>
      <c r="C134" s="59" t="s">
        <v>2214</v>
      </c>
      <c r="D134" s="271">
        <f>D135+D142-D145</f>
        <v>0</v>
      </c>
      <c r="E134" s="271">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2216</v>
      </c>
      <c r="C135" s="59" t="s">
        <v>2217</v>
      </c>
      <c r="D135" s="271">
        <f>SUM(D136:D141)</f>
        <v>0</v>
      </c>
      <c r="E135" s="271">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2218</v>
      </c>
      <c r="B136" s="53" t="s">
        <v>954</v>
      </c>
      <c r="C136" s="59" t="s">
        <v>2218</v>
      </c>
      <c r="D136" s="272">
        <v>0</v>
      </c>
      <c r="E136" s="272">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2219</v>
      </c>
      <c r="B137" s="53" t="s">
        <v>956</v>
      </c>
      <c r="C137" s="59" t="s">
        <v>2219</v>
      </c>
      <c r="D137" s="272">
        <v>0</v>
      </c>
      <c r="E137" s="272">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2220</v>
      </c>
      <c r="B138" s="53" t="s">
        <v>958</v>
      </c>
      <c r="C138" s="59" t="s">
        <v>2220</v>
      </c>
      <c r="D138" s="272">
        <v>0</v>
      </c>
      <c r="E138" s="272">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2221</v>
      </c>
      <c r="B139" s="53" t="s">
        <v>1170</v>
      </c>
      <c r="C139" s="59" t="s">
        <v>2221</v>
      </c>
      <c r="D139" s="272">
        <v>0</v>
      </c>
      <c r="E139" s="272">
        <v>0</v>
      </c>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2222</v>
      </c>
      <c r="B140" s="122" t="s">
        <v>1174</v>
      </c>
      <c r="C140" s="59" t="s">
        <v>2222</v>
      </c>
      <c r="D140" s="272">
        <v>0</v>
      </c>
      <c r="E140" s="272">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2223</v>
      </c>
      <c r="B141" s="53" t="s">
        <v>1180</v>
      </c>
      <c r="C141" s="59" t="s">
        <v>2223</v>
      </c>
      <c r="D141" s="272">
        <v>0</v>
      </c>
      <c r="E141" s="272">
        <v>0</v>
      </c>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2224</v>
      </c>
      <c r="C142" s="59" t="s">
        <v>2225</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2226</v>
      </c>
      <c r="B143" s="53" t="s">
        <v>1176</v>
      </c>
      <c r="C143" s="59" t="s">
        <v>2226</v>
      </c>
      <c r="D143" s="272">
        <v>0</v>
      </c>
      <c r="E143" s="272">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2227</v>
      </c>
      <c r="B144" s="53" t="s">
        <v>972</v>
      </c>
      <c r="C144" s="59" t="s">
        <v>2227</v>
      </c>
      <c r="D144" s="272">
        <v>0</v>
      </c>
      <c r="E144" s="272">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2228</v>
      </c>
      <c r="B145" s="53" t="s">
        <v>2229</v>
      </c>
      <c r="C145" s="59" t="s">
        <v>2228</v>
      </c>
      <c r="D145" s="272">
        <v>0</v>
      </c>
      <c r="E145" s="272">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2230</v>
      </c>
      <c r="B146" s="53" t="s">
        <v>2231</v>
      </c>
      <c r="C146" s="59" t="s">
        <v>2230</v>
      </c>
      <c r="D146" s="271">
        <f>SUM(D147:D149)+SUM(D158:D162)-D163</f>
        <v>71732.639999999999</v>
      </c>
      <c r="E146" s="271">
        <f>SUM(E147:E149)+SUM(E158:E162)-E163</f>
        <v>47091.990000000005</v>
      </c>
      <c r="F146" s="60">
        <f t="shared" si="4"/>
        <v>65.64931947297633</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2232</v>
      </c>
      <c r="B147" s="53" t="s">
        <v>2233</v>
      </c>
      <c r="C147" s="59" t="s">
        <v>2232</v>
      </c>
      <c r="D147" s="272">
        <v>0</v>
      </c>
      <c r="E147" s="272">
        <v>0</v>
      </c>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2234</v>
      </c>
      <c r="B148" s="53" t="s">
        <v>2235</v>
      </c>
      <c r="C148" s="59" t="s">
        <v>2234</v>
      </c>
      <c r="D148" s="272">
        <v>0</v>
      </c>
      <c r="E148" s="272">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2236</v>
      </c>
      <c r="B149" s="53" t="s">
        <v>2237</v>
      </c>
      <c r="C149" s="59" t="s">
        <v>2236</v>
      </c>
      <c r="D149" s="271">
        <f>SUM(D150:D157)</f>
        <v>0</v>
      </c>
      <c r="E149" s="271">
        <f>SUM(E150:E157)</f>
        <v>657</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2238</v>
      </c>
      <c r="B150" s="53" t="s">
        <v>2239</v>
      </c>
      <c r="C150" s="59" t="s">
        <v>2238</v>
      </c>
      <c r="D150" s="272">
        <v>0</v>
      </c>
      <c r="E150" s="272">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2240</v>
      </c>
      <c r="B151" s="53" t="s">
        <v>2241</v>
      </c>
      <c r="C151" s="59" t="s">
        <v>2240</v>
      </c>
      <c r="D151" s="272">
        <v>0</v>
      </c>
      <c r="E151" s="272">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2242</v>
      </c>
      <c r="B152" s="53" t="s">
        <v>2243</v>
      </c>
      <c r="C152" s="59" t="s">
        <v>2242</v>
      </c>
      <c r="D152" s="272">
        <v>0</v>
      </c>
      <c r="E152" s="272">
        <v>0</v>
      </c>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2244</v>
      </c>
      <c r="B153" s="53" t="s">
        <v>2245</v>
      </c>
      <c r="C153" s="59" t="s">
        <v>2244</v>
      </c>
      <c r="D153" s="272">
        <v>0</v>
      </c>
      <c r="E153" s="272">
        <v>0</v>
      </c>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2246</v>
      </c>
      <c r="B154" s="53" t="s">
        <v>2247</v>
      </c>
      <c r="C154" s="59" t="s">
        <v>2246</v>
      </c>
      <c r="D154" s="272">
        <v>0</v>
      </c>
      <c r="E154" s="272">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2248</v>
      </c>
      <c r="B155" s="53" t="s">
        <v>2249</v>
      </c>
      <c r="C155" s="59" t="s">
        <v>2248</v>
      </c>
      <c r="D155" s="272">
        <v>0</v>
      </c>
      <c r="E155" s="272">
        <v>657</v>
      </c>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2250</v>
      </c>
      <c r="B156" s="53" t="s">
        <v>2251</v>
      </c>
      <c r="C156" s="59" t="s">
        <v>2250</v>
      </c>
      <c r="D156" s="272">
        <v>0</v>
      </c>
      <c r="E156" s="272">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2252</v>
      </c>
      <c r="B157" s="53" t="s">
        <v>2253</v>
      </c>
      <c r="C157" s="59" t="s">
        <v>2252</v>
      </c>
      <c r="D157" s="272">
        <v>0</v>
      </c>
      <c r="E157" s="272">
        <v>0</v>
      </c>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2254</v>
      </c>
      <c r="B158" s="53" t="s">
        <v>2255</v>
      </c>
      <c r="C158" s="59" t="s">
        <v>2254</v>
      </c>
      <c r="D158" s="272">
        <v>0</v>
      </c>
      <c r="E158" s="272">
        <v>0</v>
      </c>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2256</v>
      </c>
      <c r="B159" s="122" t="s">
        <v>2257</v>
      </c>
      <c r="C159" s="59" t="s">
        <v>2256</v>
      </c>
      <c r="D159" s="272">
        <v>27117.39</v>
      </c>
      <c r="E159" s="272">
        <v>24518.52</v>
      </c>
      <c r="F159" s="60">
        <f t="shared" si="4"/>
        <v>90.416223685244049</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2258</v>
      </c>
      <c r="B160" s="53" t="s">
        <v>2259</v>
      </c>
      <c r="C160" s="59" t="s">
        <v>2258</v>
      </c>
      <c r="D160" s="272">
        <v>1540.17</v>
      </c>
      <c r="E160" s="272">
        <v>1820.16</v>
      </c>
      <c r="F160" s="60">
        <f t="shared" si="4"/>
        <v>118.17916204055396</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2260</v>
      </c>
      <c r="B161" s="53" t="s">
        <v>2261</v>
      </c>
      <c r="C161" s="59" t="s">
        <v>2260</v>
      </c>
      <c r="D161" s="272">
        <v>52222.75</v>
      </c>
      <c r="E161" s="272">
        <v>31363.29</v>
      </c>
      <c r="F161" s="60">
        <f t="shared" si="4"/>
        <v>60.056756873201813</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2262</v>
      </c>
      <c r="B162" s="53" t="s">
        <v>2263</v>
      </c>
      <c r="C162" s="59" t="s">
        <v>2262</v>
      </c>
      <c r="D162" s="272">
        <v>0</v>
      </c>
      <c r="E162" s="272">
        <v>0</v>
      </c>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2264</v>
      </c>
      <c r="B163" s="53" t="s">
        <v>2265</v>
      </c>
      <c r="C163" s="59" t="s">
        <v>2264</v>
      </c>
      <c r="D163" s="272">
        <v>9147.67</v>
      </c>
      <c r="E163" s="272">
        <v>11266.98</v>
      </c>
      <c r="F163" s="60">
        <f t="shared" si="4"/>
        <v>123.1677574726679</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2266</v>
      </c>
      <c r="B164" s="53" t="s">
        <v>2267</v>
      </c>
      <c r="C164" s="59" t="s">
        <v>2266</v>
      </c>
      <c r="D164" s="271">
        <f>SUM(D165:D168)-D169</f>
        <v>729.97</v>
      </c>
      <c r="E164" s="271">
        <f>SUM(E165:E168)-E169</f>
        <v>0</v>
      </c>
      <c r="F164" s="60">
        <f t="shared" si="4"/>
        <v>0</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2268</v>
      </c>
      <c r="B165" s="53" t="s">
        <v>2269</v>
      </c>
      <c r="C165" s="59" t="s">
        <v>2268</v>
      </c>
      <c r="D165" s="272">
        <v>0</v>
      </c>
      <c r="E165" s="272">
        <v>0</v>
      </c>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2270</v>
      </c>
      <c r="B166" s="53" t="s">
        <v>2271</v>
      </c>
      <c r="C166" s="59" t="s">
        <v>2270</v>
      </c>
      <c r="D166" s="272">
        <v>729.97</v>
      </c>
      <c r="E166" s="272">
        <v>0</v>
      </c>
      <c r="F166" s="60">
        <f t="shared" ref="F166:F173" si="5">IF(D166&gt;0,IF(E166/D166&gt;=100,"&gt;&gt;100",E166/D166*100),"-")</f>
        <v>0</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2272</v>
      </c>
      <c r="B167" s="53" t="s">
        <v>2273</v>
      </c>
      <c r="C167" s="59" t="s">
        <v>2272</v>
      </c>
      <c r="D167" s="272">
        <v>0</v>
      </c>
      <c r="E167" s="272">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2274</v>
      </c>
      <c r="B168" s="53" t="s">
        <v>2275</v>
      </c>
      <c r="C168" s="59" t="s">
        <v>2274</v>
      </c>
      <c r="D168" s="272">
        <v>0</v>
      </c>
      <c r="E168" s="272">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2276</v>
      </c>
      <c r="B169" s="53" t="s">
        <v>2277</v>
      </c>
      <c r="C169" s="59" t="s">
        <v>2276</v>
      </c>
      <c r="D169" s="272">
        <v>0</v>
      </c>
      <c r="E169" s="272">
        <v>0</v>
      </c>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1290</v>
      </c>
      <c r="B170" s="53" t="s">
        <v>2278</v>
      </c>
      <c r="C170" s="59" t="s">
        <v>1290</v>
      </c>
      <c r="D170" s="271">
        <f>SUM(D171:D173)</f>
        <v>146743.79999999999</v>
      </c>
      <c r="E170" s="271">
        <f>SUM(E171:E173)</f>
        <v>176555.76</v>
      </c>
      <c r="F170" s="60">
        <f t="shared" si="5"/>
        <v>120.31565217746851</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2279</v>
      </c>
      <c r="B171" s="53" t="s">
        <v>2280</v>
      </c>
      <c r="C171" s="59" t="s">
        <v>2279</v>
      </c>
      <c r="D171" s="272">
        <v>0</v>
      </c>
      <c r="E171" s="272">
        <v>0</v>
      </c>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2281</v>
      </c>
      <c r="B172" s="53" t="s">
        <v>2282</v>
      </c>
      <c r="C172" s="59" t="s">
        <v>2281</v>
      </c>
      <c r="D172" s="272">
        <v>0</v>
      </c>
      <c r="E172" s="272">
        <v>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2283</v>
      </c>
      <c r="B173" s="53" t="s">
        <v>2284</v>
      </c>
      <c r="C173" s="59" t="s">
        <v>2283</v>
      </c>
      <c r="D173" s="272">
        <v>146743.79999999999</v>
      </c>
      <c r="E173" s="272">
        <v>176555.76</v>
      </c>
      <c r="F173" s="60">
        <f t="shared" si="5"/>
        <v>120.31565217746851</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2285</v>
      </c>
      <c r="B174" s="332"/>
      <c r="C174" s="190"/>
      <c r="D174" s="191"/>
      <c r="E174" s="191"/>
      <c r="F174" s="19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2286</v>
      </c>
      <c r="C175" s="59" t="s">
        <v>2287</v>
      </c>
      <c r="D175" s="271">
        <f>D176+D237</f>
        <v>1557681.0499999998</v>
      </c>
      <c r="E175" s="271">
        <f>E176+E237</f>
        <v>1651757.78</v>
      </c>
      <c r="F175" s="60">
        <f t="shared" ref="F175:F206" si="6">IF(D175&gt;0,IF(E175/D175&gt;=100,"&gt;&gt;100",E175/D175*100),"-")</f>
        <v>106.03953742648409</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2288</v>
      </c>
      <c r="B176" s="53" t="s">
        <v>2289</v>
      </c>
      <c r="C176" s="59" t="s">
        <v>2288</v>
      </c>
      <c r="D176" s="271">
        <f>D177+D189+D190+D206+D234</f>
        <v>198022.06999999995</v>
      </c>
      <c r="E176" s="271">
        <f>E177+E189+E190+E206+E234</f>
        <v>207173.12000000002</v>
      </c>
      <c r="F176" s="60">
        <f t="shared" si="6"/>
        <v>104.62122732077293</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2290</v>
      </c>
      <c r="B177" s="53" t="s">
        <v>2291</v>
      </c>
      <c r="C177" s="59" t="s">
        <v>2290</v>
      </c>
      <c r="D177" s="271">
        <f>SUM(D178:D180)+SUM(D184:D188)</f>
        <v>186413.76999999996</v>
      </c>
      <c r="E177" s="271">
        <f>SUM(E178:E180)+SUM(E184:E188)</f>
        <v>198941.87000000002</v>
      </c>
      <c r="F177" s="60">
        <f t="shared" si="6"/>
        <v>106.72058721842279</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2292</v>
      </c>
      <c r="B178" s="53" t="s">
        <v>2293</v>
      </c>
      <c r="C178" s="59" t="s">
        <v>2292</v>
      </c>
      <c r="D178" s="272">
        <v>144276.07999999999</v>
      </c>
      <c r="E178" s="272">
        <v>173949.39</v>
      </c>
      <c r="F178" s="60">
        <f t="shared" si="6"/>
        <v>120.56703370371584</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2294</v>
      </c>
      <c r="B179" s="53" t="s">
        <v>2295</v>
      </c>
      <c r="C179" s="59" t="s">
        <v>2294</v>
      </c>
      <c r="D179" s="272">
        <v>12035.39</v>
      </c>
      <c r="E179" s="272">
        <v>21952.6</v>
      </c>
      <c r="F179" s="60">
        <f t="shared" si="6"/>
        <v>182.40040414145281</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2296</v>
      </c>
      <c r="B180" s="53" t="s">
        <v>2297</v>
      </c>
      <c r="C180" s="59" t="s">
        <v>2296</v>
      </c>
      <c r="D180" s="271">
        <f>SUM(D181:D183)</f>
        <v>0</v>
      </c>
      <c r="E180" s="271">
        <f>SUM(E181:E183)</f>
        <v>0</v>
      </c>
      <c r="F180" s="60" t="str">
        <f t="shared" si="6"/>
        <v>-</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2298</v>
      </c>
      <c r="B181" s="53" t="s">
        <v>2299</v>
      </c>
      <c r="C181" s="59" t="s">
        <v>2298</v>
      </c>
      <c r="D181" s="272">
        <v>0</v>
      </c>
      <c r="E181" s="272">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2300</v>
      </c>
      <c r="B182" s="53" t="s">
        <v>2301</v>
      </c>
      <c r="C182" s="59" t="s">
        <v>2300</v>
      </c>
      <c r="D182" s="272">
        <v>0</v>
      </c>
      <c r="E182" s="272">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2302</v>
      </c>
      <c r="B183" s="53" t="s">
        <v>2303</v>
      </c>
      <c r="C183" s="59" t="s">
        <v>2302</v>
      </c>
      <c r="D183" s="272">
        <v>0</v>
      </c>
      <c r="E183" s="272">
        <v>0</v>
      </c>
      <c r="F183" s="60" t="str">
        <f t="shared" si="6"/>
        <v>-</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2304</v>
      </c>
      <c r="B184" s="53" t="s">
        <v>2305</v>
      </c>
      <c r="C184" s="59" t="s">
        <v>2304</v>
      </c>
      <c r="D184" s="272">
        <v>0</v>
      </c>
      <c r="E184" s="272">
        <v>0</v>
      </c>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2306</v>
      </c>
      <c r="B185" s="53" t="s">
        <v>2307</v>
      </c>
      <c r="C185" s="59" t="s">
        <v>2306</v>
      </c>
      <c r="D185" s="272">
        <v>0</v>
      </c>
      <c r="E185" s="272">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2308</v>
      </c>
      <c r="B186" s="53" t="s">
        <v>2309</v>
      </c>
      <c r="C186" s="59" t="s">
        <v>2308</v>
      </c>
      <c r="D186" s="272">
        <v>14341.81</v>
      </c>
      <c r="E186" s="272">
        <v>0</v>
      </c>
      <c r="F186" s="60">
        <f t="shared" si="6"/>
        <v>0</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2310</v>
      </c>
      <c r="B187" s="53" t="s">
        <v>2311</v>
      </c>
      <c r="C187" s="59" t="s">
        <v>2310</v>
      </c>
      <c r="D187" s="272">
        <v>0</v>
      </c>
      <c r="E187" s="272">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2312</v>
      </c>
      <c r="B188" s="53" t="s">
        <v>2313</v>
      </c>
      <c r="C188" s="59" t="s">
        <v>2312</v>
      </c>
      <c r="D188" s="272">
        <v>15760.49</v>
      </c>
      <c r="E188" s="272">
        <v>3039.88</v>
      </c>
      <c r="F188" s="60">
        <f t="shared" si="6"/>
        <v>19.287978990500932</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2314</v>
      </c>
      <c r="B189" s="53" t="s">
        <v>2315</v>
      </c>
      <c r="C189" s="59" t="s">
        <v>2314</v>
      </c>
      <c r="D189" s="272">
        <v>11608.3</v>
      </c>
      <c r="E189" s="272">
        <v>8231.25</v>
      </c>
      <c r="F189" s="60">
        <f t="shared" si="6"/>
        <v>70.908315601767697</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2316</v>
      </c>
      <c r="B190" s="53" t="s">
        <v>2317</v>
      </c>
      <c r="C190" s="59" t="s">
        <v>2316</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2318</v>
      </c>
      <c r="C191" s="59" t="s">
        <v>2319</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2320</v>
      </c>
      <c r="B192" s="53" t="s">
        <v>2321</v>
      </c>
      <c r="C192" s="59" t="s">
        <v>2320</v>
      </c>
      <c r="D192" s="272">
        <v>0</v>
      </c>
      <c r="E192" s="272">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2322</v>
      </c>
      <c r="B193" s="53" t="s">
        <v>2323</v>
      </c>
      <c r="C193" s="59" t="s">
        <v>2322</v>
      </c>
      <c r="D193" s="272">
        <v>0</v>
      </c>
      <c r="E193" s="272">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2324</v>
      </c>
      <c r="B194" s="53" t="s">
        <v>2325</v>
      </c>
      <c r="C194" s="59" t="s">
        <v>2324</v>
      </c>
      <c r="D194" s="272">
        <v>0</v>
      </c>
      <c r="E194" s="272">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2326</v>
      </c>
      <c r="B195" s="53" t="s">
        <v>2327</v>
      </c>
      <c r="C195" s="59" t="s">
        <v>2326</v>
      </c>
      <c r="D195" s="272">
        <v>0</v>
      </c>
      <c r="E195" s="272">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2328</v>
      </c>
      <c r="B196" s="53" t="s">
        <v>2329</v>
      </c>
      <c r="C196" s="59" t="s">
        <v>2328</v>
      </c>
      <c r="D196" s="272">
        <v>0</v>
      </c>
      <c r="E196" s="272">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2330</v>
      </c>
      <c r="B197" s="53" t="s">
        <v>2331</v>
      </c>
      <c r="C197" s="59" t="s">
        <v>2330</v>
      </c>
      <c r="D197" s="272">
        <v>0</v>
      </c>
      <c r="E197" s="272">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2332</v>
      </c>
      <c r="C198" s="59" t="s">
        <v>2333</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2334</v>
      </c>
      <c r="B199" s="53" t="s">
        <v>2321</v>
      </c>
      <c r="C199" s="59" t="s">
        <v>2334</v>
      </c>
      <c r="D199" s="272">
        <v>0</v>
      </c>
      <c r="E199" s="272">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2335</v>
      </c>
      <c r="B200" s="53" t="s">
        <v>2323</v>
      </c>
      <c r="C200" s="59" t="s">
        <v>2335</v>
      </c>
      <c r="D200" s="272">
        <v>0</v>
      </c>
      <c r="E200" s="272">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2336</v>
      </c>
      <c r="B201" s="53" t="s">
        <v>2325</v>
      </c>
      <c r="C201" s="59" t="s">
        <v>2336</v>
      </c>
      <c r="D201" s="272">
        <v>0</v>
      </c>
      <c r="E201" s="272">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2337</v>
      </c>
      <c r="B202" s="53" t="s">
        <v>2327</v>
      </c>
      <c r="C202" s="59" t="s">
        <v>2337</v>
      </c>
      <c r="D202" s="272">
        <v>0</v>
      </c>
      <c r="E202" s="272">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2338</v>
      </c>
      <c r="B203" s="53" t="s">
        <v>2329</v>
      </c>
      <c r="C203" s="59" t="s">
        <v>2338</v>
      </c>
      <c r="D203" s="272">
        <v>0</v>
      </c>
      <c r="E203" s="272">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2339</v>
      </c>
      <c r="B204" s="53" t="s">
        <v>2331</v>
      </c>
      <c r="C204" s="59" t="s">
        <v>2339</v>
      </c>
      <c r="D204" s="272">
        <v>0</v>
      </c>
      <c r="E204" s="272">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2340</v>
      </c>
      <c r="B205" s="53" t="s">
        <v>2341</v>
      </c>
      <c r="C205" s="59" t="s">
        <v>2340</v>
      </c>
      <c r="D205" s="272">
        <v>0</v>
      </c>
      <c r="E205" s="272">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2342</v>
      </c>
      <c r="B206" s="53" t="s">
        <v>2343</v>
      </c>
      <c r="C206" s="59" t="s">
        <v>2342</v>
      </c>
      <c r="D206" s="271">
        <f>D207+D224</f>
        <v>0</v>
      </c>
      <c r="E206" s="271">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2344</v>
      </c>
      <c r="C207" s="59" t="s">
        <v>2345</v>
      </c>
      <c r="D207" s="271">
        <f>SUM(D208:D223)</f>
        <v>0</v>
      </c>
      <c r="E207" s="271">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2346</v>
      </c>
      <c r="B208" s="53" t="s">
        <v>2347</v>
      </c>
      <c r="C208" s="59" t="s">
        <v>2346</v>
      </c>
      <c r="D208" s="272">
        <v>0</v>
      </c>
      <c r="E208" s="272">
        <v>0</v>
      </c>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2348</v>
      </c>
      <c r="B209" s="53" t="s">
        <v>2349</v>
      </c>
      <c r="C209" s="59" t="s">
        <v>2348</v>
      </c>
      <c r="D209" s="272">
        <v>0</v>
      </c>
      <c r="E209" s="272">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2350</v>
      </c>
      <c r="B210" s="53" t="s">
        <v>2351</v>
      </c>
      <c r="C210" s="59" t="s">
        <v>2350</v>
      </c>
      <c r="D210" s="272">
        <v>0</v>
      </c>
      <c r="E210" s="272">
        <v>0</v>
      </c>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2352</v>
      </c>
      <c r="B211" s="53" t="s">
        <v>2353</v>
      </c>
      <c r="C211" s="59" t="s">
        <v>2352</v>
      </c>
      <c r="D211" s="272">
        <v>0</v>
      </c>
      <c r="E211" s="272">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2354</v>
      </c>
      <c r="B212" s="53" t="s">
        <v>2355</v>
      </c>
      <c r="C212" s="59" t="s">
        <v>2354</v>
      </c>
      <c r="D212" s="272">
        <v>0</v>
      </c>
      <c r="E212" s="272">
        <v>0</v>
      </c>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2356</v>
      </c>
      <c r="B213" s="53" t="s">
        <v>2357</v>
      </c>
      <c r="C213" s="59" t="s">
        <v>2356</v>
      </c>
      <c r="D213" s="272">
        <v>0</v>
      </c>
      <c r="E213" s="272">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2358</v>
      </c>
      <c r="B214" s="53" t="s">
        <v>2359</v>
      </c>
      <c r="C214" s="59" t="s">
        <v>2358</v>
      </c>
      <c r="D214" s="272">
        <v>0</v>
      </c>
      <c r="E214" s="272">
        <v>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2360</v>
      </c>
      <c r="B215" s="53" t="s">
        <v>2361</v>
      </c>
      <c r="C215" s="59" t="s">
        <v>2360</v>
      </c>
      <c r="D215" s="272">
        <v>0</v>
      </c>
      <c r="E215" s="272">
        <v>0</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2362</v>
      </c>
      <c r="B216" s="53" t="s">
        <v>2363</v>
      </c>
      <c r="C216" s="59" t="s">
        <v>2362</v>
      </c>
      <c r="D216" s="272">
        <v>0</v>
      </c>
      <c r="E216" s="272">
        <v>0</v>
      </c>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2364</v>
      </c>
      <c r="B217" s="53" t="s">
        <v>2365</v>
      </c>
      <c r="C217" s="59" t="s">
        <v>2364</v>
      </c>
      <c r="D217" s="272">
        <v>0</v>
      </c>
      <c r="E217" s="272">
        <v>0</v>
      </c>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2366</v>
      </c>
      <c r="B218" s="53" t="s">
        <v>2367</v>
      </c>
      <c r="C218" s="59" t="s">
        <v>2366</v>
      </c>
      <c r="D218" s="272">
        <v>0</v>
      </c>
      <c r="E218" s="272">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2368</v>
      </c>
      <c r="B219" s="53" t="s">
        <v>2369</v>
      </c>
      <c r="C219" s="59" t="s">
        <v>2368</v>
      </c>
      <c r="D219" s="272">
        <v>0</v>
      </c>
      <c r="E219" s="272">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2370</v>
      </c>
      <c r="B220" s="53" t="s">
        <v>2371</v>
      </c>
      <c r="C220" s="59" t="s">
        <v>2370</v>
      </c>
      <c r="D220" s="272">
        <v>0</v>
      </c>
      <c r="E220" s="272">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2372</v>
      </c>
      <c r="B221" s="53" t="s">
        <v>2373</v>
      </c>
      <c r="C221" s="59" t="s">
        <v>2372</v>
      </c>
      <c r="D221" s="272">
        <v>0</v>
      </c>
      <c r="E221" s="272">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2374</v>
      </c>
      <c r="B222" s="53" t="s">
        <v>2375</v>
      </c>
      <c r="C222" s="59" t="s">
        <v>2374</v>
      </c>
      <c r="D222" s="272">
        <v>0</v>
      </c>
      <c r="E222" s="272">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2376</v>
      </c>
      <c r="B223" s="122" t="s">
        <v>2377</v>
      </c>
      <c r="C223" s="59" t="s">
        <v>2376</v>
      </c>
      <c r="D223" s="272">
        <v>0</v>
      </c>
      <c r="E223" s="272">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2378</v>
      </c>
      <c r="C224" s="59" t="s">
        <v>2379</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2380</v>
      </c>
      <c r="B225" s="53" t="s">
        <v>2381</v>
      </c>
      <c r="C225" s="59" t="s">
        <v>2380</v>
      </c>
      <c r="D225" s="272">
        <v>0</v>
      </c>
      <c r="E225" s="272">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2382</v>
      </c>
      <c r="B226" s="53" t="s">
        <v>2383</v>
      </c>
      <c r="C226" s="59" t="s">
        <v>2382</v>
      </c>
      <c r="D226" s="272">
        <v>0</v>
      </c>
      <c r="E226" s="272">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2384</v>
      </c>
      <c r="B227" s="53" t="s">
        <v>2385</v>
      </c>
      <c r="C227" s="59" t="s">
        <v>2384</v>
      </c>
      <c r="D227" s="272">
        <v>0</v>
      </c>
      <c r="E227" s="272">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2386</v>
      </c>
      <c r="B228" s="53" t="s">
        <v>2387</v>
      </c>
      <c r="C228" s="59" t="s">
        <v>2386</v>
      </c>
      <c r="D228" s="272">
        <v>0</v>
      </c>
      <c r="E228" s="272">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2388</v>
      </c>
      <c r="B229" s="53" t="s">
        <v>2389</v>
      </c>
      <c r="C229" s="59" t="s">
        <v>2388</v>
      </c>
      <c r="D229" s="272">
        <v>0</v>
      </c>
      <c r="E229" s="272">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2390</v>
      </c>
      <c r="B230" s="53" t="s">
        <v>2391</v>
      </c>
      <c r="C230" s="59" t="s">
        <v>2390</v>
      </c>
      <c r="D230" s="272">
        <v>0</v>
      </c>
      <c r="E230" s="272">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2392</v>
      </c>
      <c r="B231" s="53" t="s">
        <v>2393</v>
      </c>
      <c r="C231" s="59" t="s">
        <v>2392</v>
      </c>
      <c r="D231" s="272">
        <v>0</v>
      </c>
      <c r="E231" s="272">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2394</v>
      </c>
      <c r="B232" s="53" t="s">
        <v>2395</v>
      </c>
      <c r="C232" s="59" t="s">
        <v>2394</v>
      </c>
      <c r="D232" s="272">
        <v>0</v>
      </c>
      <c r="E232" s="272">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2396</v>
      </c>
      <c r="B233" s="53" t="s">
        <v>2397</v>
      </c>
      <c r="C233" s="59" t="s">
        <v>2396</v>
      </c>
      <c r="D233" s="272">
        <v>0</v>
      </c>
      <c r="E233" s="272">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2398</v>
      </c>
      <c r="B234" s="53" t="s">
        <v>2399</v>
      </c>
      <c r="C234" s="59" t="s">
        <v>2398</v>
      </c>
      <c r="D234" s="271">
        <f>SUM(D235:D236)</f>
        <v>0</v>
      </c>
      <c r="E234" s="271">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2400</v>
      </c>
      <c r="B235" s="53" t="s">
        <v>2401</v>
      </c>
      <c r="C235" s="59" t="s">
        <v>2400</v>
      </c>
      <c r="D235" s="272">
        <v>0</v>
      </c>
      <c r="E235" s="272">
        <v>0</v>
      </c>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2402</v>
      </c>
      <c r="B236" s="53" t="s">
        <v>2403</v>
      </c>
      <c r="C236" s="59" t="s">
        <v>2402</v>
      </c>
      <c r="D236" s="272">
        <v>0</v>
      </c>
      <c r="E236" s="272">
        <v>0</v>
      </c>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2404</v>
      </c>
      <c r="B237" s="53" t="s">
        <v>2405</v>
      </c>
      <c r="C237" s="59" t="s">
        <v>2404</v>
      </c>
      <c r="D237" s="271">
        <f>+D238+D245-D254+SUM(D255:D257)</f>
        <v>1359658.98</v>
      </c>
      <c r="E237" s="271">
        <f>+E238+E245-E254+SUM(E255:E257)</f>
        <v>1444584.66</v>
      </c>
      <c r="F237" s="60">
        <f t="shared" si="7"/>
        <v>106.24610150406978</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2406</v>
      </c>
      <c r="B238" s="53" t="s">
        <v>2407</v>
      </c>
      <c r="C238" s="59" t="s">
        <v>2406</v>
      </c>
      <c r="D238" s="271">
        <f>D239-D242</f>
        <v>1322714.1499999999</v>
      </c>
      <c r="E238" s="271">
        <f>E239-E242</f>
        <v>1425070.15</v>
      </c>
      <c r="F238" s="60">
        <f t="shared" si="7"/>
        <v>107.73833106722266</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2408</v>
      </c>
      <c r="B239" s="53" t="s">
        <v>2409</v>
      </c>
      <c r="C239" s="59" t="s">
        <v>2408</v>
      </c>
      <c r="D239" s="271">
        <f>SUM(D240:D241)</f>
        <v>1322714.1499999999</v>
      </c>
      <c r="E239" s="271">
        <f>SUM(E240:E241)</f>
        <v>1425070.15</v>
      </c>
      <c r="F239" s="60">
        <f t="shared" ref="F239:F260" si="8">IF(D239&gt;0,IF(E239/D239&gt;=100,"&gt;&gt;100",E239/D239*100),"-")</f>
        <v>107.73833106722266</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2410</v>
      </c>
      <c r="B240" s="53" t="s">
        <v>2411</v>
      </c>
      <c r="C240" s="59" t="s">
        <v>2410</v>
      </c>
      <c r="D240" s="272">
        <v>1322714.1499999999</v>
      </c>
      <c r="E240" s="272">
        <v>1425070.15</v>
      </c>
      <c r="F240" s="60">
        <f t="shared" si="8"/>
        <v>107.73833106722266</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2412</v>
      </c>
      <c r="B241" s="53" t="s">
        <v>2413</v>
      </c>
      <c r="C241" s="59" t="s">
        <v>2412</v>
      </c>
      <c r="D241" s="272">
        <v>0</v>
      </c>
      <c r="E241" s="272">
        <v>0</v>
      </c>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2414</v>
      </c>
      <c r="B242" s="53" t="s">
        <v>2415</v>
      </c>
      <c r="C242" s="59" t="s">
        <v>2414</v>
      </c>
      <c r="D242" s="271">
        <f>SUM(D243:D244)</f>
        <v>0</v>
      </c>
      <c r="E242" s="271">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2416</v>
      </c>
      <c r="B243" s="53" t="s">
        <v>2417</v>
      </c>
      <c r="C243" s="59" t="s">
        <v>2416</v>
      </c>
      <c r="D243" s="272">
        <v>0</v>
      </c>
      <c r="E243" s="272">
        <v>0</v>
      </c>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2418</v>
      </c>
      <c r="B244" s="53" t="s">
        <v>2419</v>
      </c>
      <c r="C244" s="59" t="s">
        <v>2418</v>
      </c>
      <c r="D244" s="272">
        <v>0</v>
      </c>
      <c r="E244" s="272">
        <v>0</v>
      </c>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2420</v>
      </c>
      <c r="B245" s="53" t="s">
        <v>2421</v>
      </c>
      <c r="C245" s="59" t="s">
        <v>2420</v>
      </c>
      <c r="D245" s="271">
        <f>D246-D250</f>
        <v>16704.969999999998</v>
      </c>
      <c r="E245" s="271">
        <f>E246-E250</f>
        <v>3785.8099999999977</v>
      </c>
      <c r="F245" s="60">
        <f t="shared" si="8"/>
        <v>22.662776407260825</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2422</v>
      </c>
      <c r="B246" s="53" t="s">
        <v>2423</v>
      </c>
      <c r="C246" s="59" t="s">
        <v>2422</v>
      </c>
      <c r="D246" s="271">
        <f>SUM(D247:D249)</f>
        <v>35227.49</v>
      </c>
      <c r="E246" s="271">
        <f>SUM(E247:E249)</f>
        <v>30952.67</v>
      </c>
      <c r="F246" s="60">
        <f t="shared" si="8"/>
        <v>87.865101941693837</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622</v>
      </c>
      <c r="B247" s="53" t="s">
        <v>2424</v>
      </c>
      <c r="C247" s="59" t="s">
        <v>622</v>
      </c>
      <c r="D247" s="272">
        <v>35227.49</v>
      </c>
      <c r="E247" s="272">
        <v>30952.67</v>
      </c>
      <c r="F247" s="60">
        <f t="shared" si="8"/>
        <v>87.865101941693837</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822</v>
      </c>
      <c r="B248" s="53" t="s">
        <v>2425</v>
      </c>
      <c r="C248" s="59" t="s">
        <v>822</v>
      </c>
      <c r="D248" s="272">
        <v>0</v>
      </c>
      <c r="E248" s="272">
        <v>0</v>
      </c>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1270</v>
      </c>
      <c r="B249" s="53" t="s">
        <v>2426</v>
      </c>
      <c r="C249" s="59" t="s">
        <v>1270</v>
      </c>
      <c r="D249" s="272">
        <v>0</v>
      </c>
      <c r="E249" s="272">
        <v>0</v>
      </c>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2427</v>
      </c>
      <c r="B250" s="53" t="s">
        <v>2428</v>
      </c>
      <c r="C250" s="59" t="s">
        <v>2427</v>
      </c>
      <c r="D250" s="271">
        <f>SUM(D251:D253)</f>
        <v>18522.52</v>
      </c>
      <c r="E250" s="271">
        <f>SUM(E251:E253)</f>
        <v>27166.86</v>
      </c>
      <c r="F250" s="60">
        <f t="shared" si="8"/>
        <v>146.66935168648757</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624</v>
      </c>
      <c r="B251" s="53" t="s">
        <v>2429</v>
      </c>
      <c r="C251" s="59" t="s">
        <v>624</v>
      </c>
      <c r="D251" s="272">
        <v>0</v>
      </c>
      <c r="E251" s="272">
        <v>0</v>
      </c>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824</v>
      </c>
      <c r="B252" s="53" t="s">
        <v>2430</v>
      </c>
      <c r="C252" s="59" t="s">
        <v>824</v>
      </c>
      <c r="D252" s="272">
        <v>18522.52</v>
      </c>
      <c r="E252" s="272">
        <v>27166.86</v>
      </c>
      <c r="F252" s="60">
        <f t="shared" si="8"/>
        <v>146.66935168648757</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1272</v>
      </c>
      <c r="B253" s="53" t="s">
        <v>2431</v>
      </c>
      <c r="C253" s="59" t="s">
        <v>1272</v>
      </c>
      <c r="D253" s="272">
        <v>0</v>
      </c>
      <c r="E253" s="272">
        <v>0</v>
      </c>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2432</v>
      </c>
      <c r="B254" s="53" t="s">
        <v>2433</v>
      </c>
      <c r="C254" s="59" t="s">
        <v>2432</v>
      </c>
      <c r="D254" s="272">
        <v>0</v>
      </c>
      <c r="E254" s="272">
        <v>0</v>
      </c>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626</v>
      </c>
      <c r="B255" s="53" t="s">
        <v>2434</v>
      </c>
      <c r="C255" s="59" t="s">
        <v>626</v>
      </c>
      <c r="D255" s="272">
        <v>19509.89</v>
      </c>
      <c r="E255" s="272">
        <v>15728.7</v>
      </c>
      <c r="F255" s="60">
        <f t="shared" si="8"/>
        <v>80.619111640301412</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826</v>
      </c>
      <c r="B256" s="53" t="s">
        <v>2435</v>
      </c>
      <c r="C256" s="59" t="s">
        <v>826</v>
      </c>
      <c r="D256" s="272">
        <v>729.97</v>
      </c>
      <c r="E256" s="272">
        <v>0</v>
      </c>
      <c r="F256" s="60">
        <f t="shared" si="8"/>
        <v>0</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2436</v>
      </c>
      <c r="B257" s="53" t="s">
        <v>2437</v>
      </c>
      <c r="C257" s="59" t="s">
        <v>2436</v>
      </c>
      <c r="D257" s="272">
        <v>0</v>
      </c>
      <c r="E257" s="272">
        <v>0</v>
      </c>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2438</v>
      </c>
      <c r="B258" s="53" t="s">
        <v>2439</v>
      </c>
      <c r="C258" s="59" t="s">
        <v>2438</v>
      </c>
      <c r="D258" s="271">
        <v>0</v>
      </c>
      <c r="E258" s="271">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2440</v>
      </c>
      <c r="B259" s="53" t="s">
        <v>2441</v>
      </c>
      <c r="C259" s="59" t="s">
        <v>2440</v>
      </c>
      <c r="D259" s="271">
        <f>D260</f>
        <v>85216.41</v>
      </c>
      <c r="E259" s="271">
        <f>E260</f>
        <v>0</v>
      </c>
      <c r="F259" s="60">
        <f t="shared" si="8"/>
        <v>0</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2442</v>
      </c>
      <c r="B260" s="63" t="s">
        <v>2443</v>
      </c>
      <c r="C260" s="59" t="s">
        <v>2442</v>
      </c>
      <c r="D260" s="273">
        <v>85216.41</v>
      </c>
      <c r="E260" s="273">
        <v>0</v>
      </c>
      <c r="F260" s="64">
        <f t="shared" si="8"/>
        <v>0</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1292</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2444</v>
      </c>
      <c r="B262" s="53" t="s">
        <v>2445</v>
      </c>
      <c r="C262" s="59" t="s">
        <v>2446</v>
      </c>
      <c r="D262" s="272">
        <v>0</v>
      </c>
      <c r="E262" s="272">
        <v>0</v>
      </c>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2444</v>
      </c>
      <c r="B263" s="53" t="s">
        <v>2447</v>
      </c>
      <c r="C263" s="59" t="s">
        <v>2448</v>
      </c>
      <c r="D263" s="272">
        <v>0</v>
      </c>
      <c r="E263" s="272">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2449</v>
      </c>
      <c r="B264" s="53" t="s">
        <v>2450</v>
      </c>
      <c r="C264" s="59" t="s">
        <v>2451</v>
      </c>
      <c r="D264" s="272">
        <v>17651.39</v>
      </c>
      <c r="E264" s="272">
        <v>16501.36</v>
      </c>
      <c r="F264" s="60">
        <f t="shared" si="9"/>
        <v>93.484762389817462</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2449</v>
      </c>
      <c r="B265" s="53" t="s">
        <v>2452</v>
      </c>
      <c r="C265" s="59" t="s">
        <v>2453</v>
      </c>
      <c r="D265" s="272">
        <v>63228.92</v>
      </c>
      <c r="E265" s="272">
        <v>41857.61</v>
      </c>
      <c r="F265" s="60">
        <f t="shared" si="9"/>
        <v>66.200102737797835</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2454</v>
      </c>
      <c r="B266" s="53" t="s">
        <v>2455</v>
      </c>
      <c r="C266" s="59" t="s">
        <v>2456</v>
      </c>
      <c r="D266" s="272">
        <v>0</v>
      </c>
      <c r="E266" s="272">
        <v>0</v>
      </c>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2454</v>
      </c>
      <c r="B267" s="53" t="s">
        <v>2457</v>
      </c>
      <c r="C267" s="59" t="s">
        <v>2458</v>
      </c>
      <c r="D267" s="272">
        <v>729.97</v>
      </c>
      <c r="E267" s="272">
        <v>0</v>
      </c>
      <c r="F267" s="60">
        <f t="shared" si="9"/>
        <v>0</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2459</v>
      </c>
      <c r="B268" s="53" t="s">
        <v>2460</v>
      </c>
      <c r="C268" s="59" t="s">
        <v>2459</v>
      </c>
      <c r="D268" s="272">
        <v>15760.49</v>
      </c>
      <c r="E268" s="272">
        <v>3039.88</v>
      </c>
      <c r="F268" s="60">
        <f t="shared" si="9"/>
        <v>19.287978990500932</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2461</v>
      </c>
      <c r="B269" s="53" t="s">
        <v>2462</v>
      </c>
      <c r="C269" s="59" t="s">
        <v>2461</v>
      </c>
      <c r="D269" s="272">
        <v>0</v>
      </c>
      <c r="E269" s="272">
        <v>0</v>
      </c>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2463</v>
      </c>
      <c r="B270" s="53" t="s">
        <v>2464</v>
      </c>
      <c r="C270" s="59" t="s">
        <v>2463</v>
      </c>
      <c r="D270" s="272">
        <v>0</v>
      </c>
      <c r="E270" s="272">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2465</v>
      </c>
      <c r="B271" s="53" t="s">
        <v>2466</v>
      </c>
      <c r="C271" s="59" t="s">
        <v>2465</v>
      </c>
      <c r="D271" s="272">
        <v>0</v>
      </c>
      <c r="E271" s="272">
        <v>0</v>
      </c>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2467</v>
      </c>
      <c r="B272" s="53" t="s">
        <v>2468</v>
      </c>
      <c r="C272" s="59" t="s">
        <v>2467</v>
      </c>
      <c r="D272" s="272">
        <v>0</v>
      </c>
      <c r="E272" s="272">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2469</v>
      </c>
      <c r="B273" s="53" t="s">
        <v>2470</v>
      </c>
      <c r="C273" s="59" t="s">
        <v>2469</v>
      </c>
      <c r="D273" s="272">
        <v>0</v>
      </c>
      <c r="E273" s="272">
        <v>0</v>
      </c>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2471</v>
      </c>
      <c r="B274" s="53" t="s">
        <v>2472</v>
      </c>
      <c r="C274" s="59" t="s">
        <v>2471</v>
      </c>
      <c r="D274" s="272">
        <v>0</v>
      </c>
      <c r="E274" s="272">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2473</v>
      </c>
      <c r="B275" s="53" t="s">
        <v>2474</v>
      </c>
      <c r="C275" s="59" t="s">
        <v>2473</v>
      </c>
      <c r="D275" s="272">
        <v>0</v>
      </c>
      <c r="E275" s="272">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2475</v>
      </c>
      <c r="B276" s="53" t="s">
        <v>2476</v>
      </c>
      <c r="C276" s="59" t="s">
        <v>2475</v>
      </c>
      <c r="D276" s="272">
        <v>0</v>
      </c>
      <c r="E276" s="272">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2477</v>
      </c>
      <c r="B277" s="53" t="s">
        <v>2478</v>
      </c>
      <c r="C277" s="59" t="s">
        <v>2477</v>
      </c>
      <c r="D277" s="272">
        <v>0</v>
      </c>
      <c r="E277" s="272">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2479</v>
      </c>
      <c r="B278" s="53" t="s">
        <v>2480</v>
      </c>
      <c r="C278" s="59" t="s">
        <v>2479</v>
      </c>
      <c r="D278" s="272">
        <v>0</v>
      </c>
      <c r="E278" s="272">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2481</v>
      </c>
      <c r="B279" s="53" t="s">
        <v>2482</v>
      </c>
      <c r="C279" s="59" t="s">
        <v>2481</v>
      </c>
      <c r="D279" s="272">
        <v>0</v>
      </c>
      <c r="E279" s="272">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2483</v>
      </c>
      <c r="B280" s="53" t="s">
        <v>2484</v>
      </c>
      <c r="C280" s="59" t="s">
        <v>2483</v>
      </c>
      <c r="D280" s="272">
        <v>0</v>
      </c>
      <c r="E280" s="272">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2485</v>
      </c>
      <c r="B281" s="53" t="s">
        <v>2486</v>
      </c>
      <c r="C281" s="59" t="s">
        <v>2485</v>
      </c>
      <c r="D281" s="272">
        <v>0</v>
      </c>
      <c r="E281" s="272">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2487</v>
      </c>
      <c r="B282" s="53" t="s">
        <v>2488</v>
      </c>
      <c r="C282" s="59" t="s">
        <v>2487</v>
      </c>
      <c r="D282" s="272">
        <v>0</v>
      </c>
      <c r="E282" s="272">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2489</v>
      </c>
      <c r="B283" s="53" t="s">
        <v>2490</v>
      </c>
      <c r="C283" s="59" t="s">
        <v>2489</v>
      </c>
      <c r="D283" s="272">
        <v>0</v>
      </c>
      <c r="E283" s="272">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2491</v>
      </c>
      <c r="B284" s="53" t="s">
        <v>2492</v>
      </c>
      <c r="C284" s="59" t="s">
        <v>2491</v>
      </c>
      <c r="D284" s="272">
        <v>0</v>
      </c>
      <c r="E284" s="272">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2493</v>
      </c>
      <c r="B285" s="53" t="s">
        <v>2494</v>
      </c>
      <c r="C285" s="59" t="s">
        <v>2493</v>
      </c>
      <c r="D285" s="272">
        <v>0</v>
      </c>
      <c r="E285" s="272">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2495</v>
      </c>
      <c r="B286" s="53" t="s">
        <v>2496</v>
      </c>
      <c r="C286" s="59" t="s">
        <v>2495</v>
      </c>
      <c r="D286" s="272">
        <v>52222.75</v>
      </c>
      <c r="E286" s="272">
        <v>31363.29</v>
      </c>
      <c r="F286" s="60">
        <f t="shared" si="9"/>
        <v>60.056756873201813</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2497</v>
      </c>
      <c r="B287" s="53" t="s">
        <v>2498</v>
      </c>
      <c r="C287" s="59" t="s">
        <v>2499</v>
      </c>
      <c r="D287" s="272">
        <v>15945.97</v>
      </c>
      <c r="E287" s="272">
        <v>2385.7800000000002</v>
      </c>
      <c r="F287" s="60">
        <f t="shared" si="9"/>
        <v>14.961648617174122</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2497</v>
      </c>
      <c r="B288" s="53" t="s">
        <v>2500</v>
      </c>
      <c r="C288" s="59" t="s">
        <v>2501</v>
      </c>
      <c r="D288" s="272">
        <v>170467.8</v>
      </c>
      <c r="E288" s="272">
        <v>196556.09</v>
      </c>
      <c r="F288" s="60">
        <f t="shared" si="9"/>
        <v>115.30394009895124</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2502</v>
      </c>
      <c r="B289" s="53" t="s">
        <v>2503</v>
      </c>
      <c r="C289" s="59" t="s">
        <v>2504</v>
      </c>
      <c r="D289" s="272">
        <v>11608.3</v>
      </c>
      <c r="E289" s="272">
        <v>8231.25</v>
      </c>
      <c r="F289" s="60">
        <f t="shared" si="9"/>
        <v>70.908315601767697</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2502</v>
      </c>
      <c r="B290" s="53" t="s">
        <v>2505</v>
      </c>
      <c r="C290" s="59" t="s">
        <v>2506</v>
      </c>
      <c r="D290" s="272">
        <v>0</v>
      </c>
      <c r="E290" s="272">
        <v>0</v>
      </c>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2507</v>
      </c>
      <c r="B291" s="53" t="s">
        <v>2508</v>
      </c>
      <c r="C291" s="59" t="s">
        <v>2509</v>
      </c>
      <c r="D291" s="272">
        <v>0</v>
      </c>
      <c r="E291" s="272">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2507</v>
      </c>
      <c r="B292" s="53" t="s">
        <v>2510</v>
      </c>
      <c r="C292" s="59" t="s">
        <v>2511</v>
      </c>
      <c r="D292" s="272">
        <v>0</v>
      </c>
      <c r="E292" s="272">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2512</v>
      </c>
      <c r="B293" s="53" t="s">
        <v>2513</v>
      </c>
      <c r="C293" s="59" t="s">
        <v>2514</v>
      </c>
      <c r="D293" s="272">
        <v>0</v>
      </c>
      <c r="E293" s="272">
        <v>0</v>
      </c>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2512</v>
      </c>
      <c r="B294" s="53" t="s">
        <v>2515</v>
      </c>
      <c r="C294" s="59" t="s">
        <v>2516</v>
      </c>
      <c r="D294" s="272">
        <v>0</v>
      </c>
      <c r="E294" s="272">
        <v>0</v>
      </c>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2517</v>
      </c>
      <c r="B295" s="122" t="s">
        <v>2518</v>
      </c>
      <c r="C295" s="59" t="s">
        <v>2517</v>
      </c>
      <c r="D295" s="272">
        <v>0</v>
      </c>
      <c r="E295" s="272">
        <v>0</v>
      </c>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2519</v>
      </c>
      <c r="B296" s="122" t="s">
        <v>2520</v>
      </c>
      <c r="C296" s="59" t="s">
        <v>2519</v>
      </c>
      <c r="D296" s="272">
        <v>0</v>
      </c>
      <c r="E296" s="272">
        <v>0</v>
      </c>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2521</v>
      </c>
      <c r="B297" s="122" t="s">
        <v>2522</v>
      </c>
      <c r="C297" s="59" t="s">
        <v>2521</v>
      </c>
      <c r="D297" s="272">
        <v>0</v>
      </c>
      <c r="E297" s="272">
        <v>0</v>
      </c>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2523</v>
      </c>
      <c r="B298" s="122" t="s">
        <v>2524</v>
      </c>
      <c r="C298" s="59" t="s">
        <v>2523</v>
      </c>
      <c r="D298" s="272">
        <v>0</v>
      </c>
      <c r="E298" s="272">
        <v>0</v>
      </c>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2525</v>
      </c>
      <c r="B299" s="122" t="s">
        <v>2526</v>
      </c>
      <c r="C299" s="59" t="s">
        <v>2525</v>
      </c>
      <c r="D299" s="272">
        <v>0</v>
      </c>
      <c r="E299" s="272">
        <v>0</v>
      </c>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2527</v>
      </c>
      <c r="B300" s="122" t="s">
        <v>2528</v>
      </c>
      <c r="C300" s="59" t="s">
        <v>2527</v>
      </c>
      <c r="D300" s="272">
        <v>0</v>
      </c>
      <c r="E300" s="272">
        <v>0</v>
      </c>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2529</v>
      </c>
      <c r="B301" s="122" t="s">
        <v>2530</v>
      </c>
      <c r="C301" s="59" t="s">
        <v>2529</v>
      </c>
      <c r="D301" s="272">
        <v>0</v>
      </c>
      <c r="E301" s="272">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2531</v>
      </c>
      <c r="B302" s="122" t="s">
        <v>2532</v>
      </c>
      <c r="C302" s="59" t="s">
        <v>2531</v>
      </c>
      <c r="D302" s="272">
        <v>15760.49</v>
      </c>
      <c r="E302" s="272">
        <v>3039.88</v>
      </c>
      <c r="F302" s="60">
        <f t="shared" si="10"/>
        <v>19.287978990500932</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2533</v>
      </c>
      <c r="B303" s="122" t="s">
        <v>2534</v>
      </c>
      <c r="C303" s="59" t="s">
        <v>2533</v>
      </c>
      <c r="D303" s="272">
        <v>0</v>
      </c>
      <c r="E303" s="272">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2535</v>
      </c>
      <c r="B304" s="122" t="s">
        <v>2536</v>
      </c>
      <c r="C304" s="59" t="s">
        <v>2535</v>
      </c>
      <c r="D304" s="272">
        <v>0</v>
      </c>
      <c r="E304" s="272">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2537</v>
      </c>
      <c r="B305" s="122" t="s">
        <v>2538</v>
      </c>
      <c r="C305" s="59" t="s">
        <v>2537</v>
      </c>
      <c r="D305" s="272">
        <v>0</v>
      </c>
      <c r="E305" s="272">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1969</v>
      </c>
      <c r="B306" s="122" t="s">
        <v>1970</v>
      </c>
      <c r="C306" s="59" t="s">
        <v>1969</v>
      </c>
      <c r="D306" s="272">
        <v>0</v>
      </c>
      <c r="E306" s="272">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2539</v>
      </c>
      <c r="B307" s="122" t="s">
        <v>2540</v>
      </c>
      <c r="C307" s="59" t="s">
        <v>2539</v>
      </c>
      <c r="D307" s="272">
        <v>0</v>
      </c>
      <c r="E307" s="272">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2541</v>
      </c>
      <c r="B308" s="122" t="s">
        <v>2542</v>
      </c>
      <c r="C308" s="59" t="s">
        <v>2541</v>
      </c>
      <c r="D308" s="272">
        <v>0</v>
      </c>
      <c r="E308" s="272">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2543</v>
      </c>
      <c r="B309" s="122" t="s">
        <v>2544</v>
      </c>
      <c r="C309" s="59" t="s">
        <v>2543</v>
      </c>
      <c r="D309" s="272">
        <v>0</v>
      </c>
      <c r="E309" s="272">
        <v>0</v>
      </c>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2545</v>
      </c>
      <c r="B310" s="122" t="s">
        <v>2546</v>
      </c>
      <c r="C310" s="59" t="s">
        <v>2545</v>
      </c>
      <c r="D310" s="272">
        <v>0</v>
      </c>
      <c r="E310" s="272">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2547</v>
      </c>
      <c r="B311" s="122" t="s">
        <v>2548</v>
      </c>
      <c r="C311" s="59" t="s">
        <v>2547</v>
      </c>
      <c r="D311" s="272">
        <v>0</v>
      </c>
      <c r="E311" s="272">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1971</v>
      </c>
      <c r="B312" s="122" t="s">
        <v>1972</v>
      </c>
      <c r="C312" s="59" t="s">
        <v>1971</v>
      </c>
      <c r="D312" s="272">
        <v>0</v>
      </c>
      <c r="E312" s="272">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1973</v>
      </c>
      <c r="B313" s="122" t="s">
        <v>1974</v>
      </c>
      <c r="C313" s="59" t="s">
        <v>1973</v>
      </c>
      <c r="D313" s="272">
        <v>0</v>
      </c>
      <c r="E313" s="272">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1975</v>
      </c>
      <c r="B314" s="122" t="s">
        <v>1976</v>
      </c>
      <c r="C314" s="59" t="s">
        <v>1975</v>
      </c>
      <c r="D314" s="272">
        <v>0</v>
      </c>
      <c r="E314" s="272">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2549</v>
      </c>
      <c r="B315" s="122" t="s">
        <v>2550</v>
      </c>
      <c r="C315" s="59" t="s">
        <v>2549</v>
      </c>
      <c r="D315" s="272">
        <v>0</v>
      </c>
      <c r="E315" s="272">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2551</v>
      </c>
      <c r="B316" s="122" t="s">
        <v>2552</v>
      </c>
      <c r="C316" s="59" t="s">
        <v>2551</v>
      </c>
      <c r="D316" s="272">
        <v>0</v>
      </c>
      <c r="E316" s="272">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1980</v>
      </c>
      <c r="B317" s="122" t="s">
        <v>1981</v>
      </c>
      <c r="C317" s="59" t="s">
        <v>1980</v>
      </c>
      <c r="D317" s="272">
        <v>0</v>
      </c>
      <c r="E317" s="272">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2553</v>
      </c>
      <c r="B318" s="122" t="s">
        <v>2554</v>
      </c>
      <c r="C318" s="59" t="s">
        <v>2553</v>
      </c>
      <c r="D318" s="272">
        <v>0</v>
      </c>
      <c r="E318" s="272">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1982</v>
      </c>
      <c r="B319" s="122" t="s">
        <v>1983</v>
      </c>
      <c r="C319" s="59" t="s">
        <v>1982</v>
      </c>
      <c r="D319" s="272">
        <v>0</v>
      </c>
      <c r="E319" s="272">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2555</v>
      </c>
      <c r="B320" s="122" t="s">
        <v>2556</v>
      </c>
      <c r="C320" s="59" t="s">
        <v>2555</v>
      </c>
      <c r="D320" s="272">
        <v>0</v>
      </c>
      <c r="E320" s="272">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2557</v>
      </c>
      <c r="B321" s="122" t="s">
        <v>2558</v>
      </c>
      <c r="C321" s="59" t="s">
        <v>2557</v>
      </c>
      <c r="D321" s="272">
        <v>0</v>
      </c>
      <c r="E321" s="272">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2559</v>
      </c>
      <c r="B322" s="124" t="s">
        <v>2560</v>
      </c>
      <c r="C322" s="67" t="s">
        <v>2559</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A2" sqref="A2:F2 A2:F2 A2:F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47</v>
      </c>
      <c r="B1" s="157" t="s">
        <v>48</v>
      </c>
      <c r="C1" s="155" t="s">
        <v>34</v>
      </c>
      <c r="D1" s="158" t="s">
        <v>49</v>
      </c>
      <c r="E1" s="156" t="s">
        <v>50</v>
      </c>
      <c r="F1" s="159" t="s">
        <v>38</v>
      </c>
    </row>
    <row r="2" spans="1:25" customFormat="1" ht="50.1" customHeight="1" x14ac:dyDescent="0.25">
      <c r="A2" s="335" t="s">
        <v>2561</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2562</v>
      </c>
      <c r="B3" s="139" t="s">
        <v>40</v>
      </c>
      <c r="C3" s="140" t="s">
        <v>41</v>
      </c>
      <c r="D3" s="139" t="s">
        <v>53</v>
      </c>
      <c r="E3" s="139" t="s">
        <v>54</v>
      </c>
      <c r="F3" s="141" t="s">
        <v>55</v>
      </c>
      <c r="G3" s="189"/>
      <c r="H3" s="189"/>
      <c r="I3" s="189"/>
      <c r="J3" s="189"/>
      <c r="K3" s="189"/>
      <c r="L3" s="189"/>
      <c r="M3" s="189"/>
      <c r="N3" s="189"/>
      <c r="O3" s="189"/>
      <c r="P3" s="189"/>
      <c r="Q3" s="189"/>
      <c r="R3" s="189"/>
      <c r="S3" s="189"/>
      <c r="T3" s="189"/>
      <c r="U3" s="189"/>
      <c r="V3" s="189"/>
      <c r="W3" s="189"/>
      <c r="X3" s="189"/>
      <c r="Y3" s="189"/>
    </row>
    <row r="4" spans="1:25" s="118" customFormat="1" ht="12" customHeight="1" x14ac:dyDescent="0.2">
      <c r="A4" s="142">
        <v>1</v>
      </c>
      <c r="B4" s="144">
        <v>2</v>
      </c>
      <c r="C4" s="210" t="s">
        <v>56</v>
      </c>
      <c r="D4" s="210">
        <v>4</v>
      </c>
      <c r="E4" s="144">
        <v>5</v>
      </c>
      <c r="F4" s="143">
        <v>6</v>
      </c>
      <c r="G4" s="189"/>
      <c r="H4" s="189"/>
      <c r="I4" s="189"/>
      <c r="J4" s="189"/>
      <c r="K4" s="189"/>
      <c r="L4" s="189"/>
      <c r="M4" s="189"/>
      <c r="N4" s="189"/>
      <c r="O4" s="189"/>
      <c r="P4" s="189"/>
      <c r="Q4" s="189"/>
      <c r="R4" s="189"/>
      <c r="S4" s="189"/>
      <c r="T4" s="189"/>
      <c r="U4" s="189"/>
      <c r="V4" s="189"/>
      <c r="W4" s="189"/>
      <c r="X4" s="189"/>
      <c r="Y4" s="189"/>
    </row>
    <row r="5" spans="1:25" customFormat="1" ht="12.75" customHeight="1" x14ac:dyDescent="0.2">
      <c r="A5" s="51" t="s">
        <v>1992</v>
      </c>
      <c r="B5" s="207" t="s">
        <v>2563</v>
      </c>
      <c r="C5" s="87" t="s">
        <v>1992</v>
      </c>
      <c r="D5" s="276">
        <f>D6+D10+D13+SUM(D17:D21)</f>
        <v>0</v>
      </c>
      <c r="E5" s="276">
        <f>E6+E10+E13+SUM(E17:E21)</f>
        <v>0</v>
      </c>
      <c r="F5" s="216"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1994</v>
      </c>
      <c r="B6" s="195" t="s">
        <v>2564</v>
      </c>
      <c r="C6" s="88" t="s">
        <v>1994</v>
      </c>
      <c r="D6" s="277">
        <f>SUM(D7:D9)</f>
        <v>0</v>
      </c>
      <c r="E6" s="277">
        <f>SUM(E7:E9)</f>
        <v>0</v>
      </c>
      <c r="F6" s="208"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2565</v>
      </c>
      <c r="B7" s="150" t="s">
        <v>2566</v>
      </c>
      <c r="C7" s="88" t="s">
        <v>2565</v>
      </c>
      <c r="D7" s="278">
        <v>0</v>
      </c>
      <c r="E7" s="278">
        <v>0</v>
      </c>
      <c r="F7" s="208"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2567</v>
      </c>
      <c r="B8" s="150" t="s">
        <v>2568</v>
      </c>
      <c r="C8" s="88" t="s">
        <v>2567</v>
      </c>
      <c r="D8" s="278">
        <v>0</v>
      </c>
      <c r="E8" s="278">
        <v>0</v>
      </c>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2569</v>
      </c>
      <c r="B9" s="150" t="s">
        <v>2570</v>
      </c>
      <c r="C9" s="88" t="s">
        <v>2569</v>
      </c>
      <c r="D9" s="278">
        <v>0</v>
      </c>
      <c r="E9" s="278">
        <v>0</v>
      </c>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1996</v>
      </c>
      <c r="B10" s="150" t="s">
        <v>2571</v>
      </c>
      <c r="C10" s="88" t="s">
        <v>1996</v>
      </c>
      <c r="D10" s="277">
        <f>SUM(D11:D12)</f>
        <v>0</v>
      </c>
      <c r="E10" s="277">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2572</v>
      </c>
      <c r="B11" s="150" t="s">
        <v>2573</v>
      </c>
      <c r="C11" s="88" t="s">
        <v>2572</v>
      </c>
      <c r="D11" s="278">
        <v>0</v>
      </c>
      <c r="E11" s="278">
        <v>0</v>
      </c>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2574</v>
      </c>
      <c r="B12" s="150" t="s">
        <v>2575</v>
      </c>
      <c r="C12" s="88" t="s">
        <v>2574</v>
      </c>
      <c r="D12" s="278">
        <v>0</v>
      </c>
      <c r="E12" s="278">
        <v>0</v>
      </c>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2576</v>
      </c>
      <c r="B13" s="150" t="s">
        <v>2577</v>
      </c>
      <c r="C13" s="88" t="s">
        <v>2576</v>
      </c>
      <c r="D13" s="277">
        <f>SUM(D14:D16)</f>
        <v>0</v>
      </c>
      <c r="E13" s="277">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2578</v>
      </c>
      <c r="B14" s="150" t="s">
        <v>2579</v>
      </c>
      <c r="C14" s="88" t="s">
        <v>2578</v>
      </c>
      <c r="D14" s="278">
        <v>0</v>
      </c>
      <c r="E14" s="278">
        <v>0</v>
      </c>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2580</v>
      </c>
      <c r="B15" s="150" t="s">
        <v>2581</v>
      </c>
      <c r="C15" s="88" t="s">
        <v>2580</v>
      </c>
      <c r="D15" s="278">
        <v>0</v>
      </c>
      <c r="E15" s="278">
        <v>0</v>
      </c>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2582</v>
      </c>
      <c r="B16" s="150" t="s">
        <v>2583</v>
      </c>
      <c r="C16" s="88" t="s">
        <v>2582</v>
      </c>
      <c r="D16" s="278">
        <v>0</v>
      </c>
      <c r="E16" s="278">
        <v>0</v>
      </c>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2584</v>
      </c>
      <c r="B17" s="150" t="s">
        <v>2585</v>
      </c>
      <c r="C17" s="88" t="s">
        <v>2584</v>
      </c>
      <c r="D17" s="278">
        <v>0</v>
      </c>
      <c r="E17" s="278">
        <v>0</v>
      </c>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2586</v>
      </c>
      <c r="B18" s="150" t="s">
        <v>2587</v>
      </c>
      <c r="C18" s="88" t="s">
        <v>2586</v>
      </c>
      <c r="D18" s="278">
        <v>0</v>
      </c>
      <c r="E18" s="278">
        <v>0</v>
      </c>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2588</v>
      </c>
      <c r="B19" s="150" t="s">
        <v>2589</v>
      </c>
      <c r="C19" s="88" t="s">
        <v>2588</v>
      </c>
      <c r="D19" s="278">
        <v>0</v>
      </c>
      <c r="E19" s="278">
        <v>0</v>
      </c>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2590</v>
      </c>
      <c r="B20" s="150" t="s">
        <v>2591</v>
      </c>
      <c r="C20" s="88" t="s">
        <v>2590</v>
      </c>
      <c r="D20" s="278">
        <v>0</v>
      </c>
      <c r="E20" s="278">
        <v>0</v>
      </c>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2592</v>
      </c>
      <c r="B21" s="150" t="s">
        <v>2593</v>
      </c>
      <c r="C21" s="88" t="s">
        <v>2592</v>
      </c>
      <c r="D21" s="278">
        <v>0</v>
      </c>
      <c r="E21" s="278">
        <v>0</v>
      </c>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2000</v>
      </c>
      <c r="B22" s="150" t="s">
        <v>2594</v>
      </c>
      <c r="C22" s="88" t="s">
        <v>2000</v>
      </c>
      <c r="D22" s="277">
        <f>SUM(D23:D27)</f>
        <v>0</v>
      </c>
      <c r="E22" s="277">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2595</v>
      </c>
      <c r="B23" s="150" t="s">
        <v>2596</v>
      </c>
      <c r="C23" s="88" t="s">
        <v>2595</v>
      </c>
      <c r="D23" s="278">
        <v>0</v>
      </c>
      <c r="E23" s="278">
        <v>0</v>
      </c>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2597</v>
      </c>
      <c r="B24" s="150" t="s">
        <v>2598</v>
      </c>
      <c r="C24" s="88" t="s">
        <v>2597</v>
      </c>
      <c r="D24" s="278">
        <v>0</v>
      </c>
      <c r="E24" s="278">
        <v>0</v>
      </c>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2599</v>
      </c>
      <c r="B25" s="150" t="s">
        <v>2600</v>
      </c>
      <c r="C25" s="88" t="s">
        <v>2599</v>
      </c>
      <c r="D25" s="278">
        <v>0</v>
      </c>
      <c r="E25" s="278">
        <v>0</v>
      </c>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2601</v>
      </c>
      <c r="B26" s="150" t="s">
        <v>2602</v>
      </c>
      <c r="C26" s="88" t="s">
        <v>2601</v>
      </c>
      <c r="D26" s="278">
        <v>0</v>
      </c>
      <c r="E26" s="278">
        <v>0</v>
      </c>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2603</v>
      </c>
      <c r="B27" s="150" t="s">
        <v>2604</v>
      </c>
      <c r="C27" s="88" t="s">
        <v>2603</v>
      </c>
      <c r="D27" s="278">
        <v>0</v>
      </c>
      <c r="E27" s="278">
        <v>0</v>
      </c>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2055</v>
      </c>
      <c r="B28" s="150" t="s">
        <v>2605</v>
      </c>
      <c r="C28" s="88" t="s">
        <v>2055</v>
      </c>
      <c r="D28" s="277">
        <f>SUM(D29:D34)</f>
        <v>0</v>
      </c>
      <c r="E28" s="277">
        <f>SUM(E29:E34)</f>
        <v>0</v>
      </c>
      <c r="F28" s="208"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2606</v>
      </c>
      <c r="B29" s="150" t="s">
        <v>2607</v>
      </c>
      <c r="C29" s="88" t="s">
        <v>2606</v>
      </c>
      <c r="D29" s="278">
        <v>0</v>
      </c>
      <c r="E29" s="278">
        <v>0</v>
      </c>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2608</v>
      </c>
      <c r="B30" s="150" t="s">
        <v>2609</v>
      </c>
      <c r="C30" s="88" t="s">
        <v>2608</v>
      </c>
      <c r="D30" s="278">
        <v>0</v>
      </c>
      <c r="E30" s="278">
        <v>0</v>
      </c>
      <c r="F30" s="208"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2610</v>
      </c>
      <c r="B31" s="150" t="s">
        <v>2611</v>
      </c>
      <c r="C31" s="88" t="s">
        <v>2610</v>
      </c>
      <c r="D31" s="278">
        <v>0</v>
      </c>
      <c r="E31" s="278">
        <v>0</v>
      </c>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2612</v>
      </c>
      <c r="B32" s="150" t="s">
        <v>2613</v>
      </c>
      <c r="C32" s="88" t="s">
        <v>2612</v>
      </c>
      <c r="D32" s="278">
        <v>0</v>
      </c>
      <c r="E32" s="278">
        <v>0</v>
      </c>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2614</v>
      </c>
      <c r="B33" s="150" t="s">
        <v>2615</v>
      </c>
      <c r="C33" s="88" t="s">
        <v>2614</v>
      </c>
      <c r="D33" s="278">
        <v>0</v>
      </c>
      <c r="E33" s="278">
        <v>0</v>
      </c>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2616</v>
      </c>
      <c r="B34" s="150" t="s">
        <v>2617</v>
      </c>
      <c r="C34" s="88" t="s">
        <v>2616</v>
      </c>
      <c r="D34" s="278">
        <v>0</v>
      </c>
      <c r="E34" s="278">
        <v>0</v>
      </c>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2057</v>
      </c>
      <c r="B35" s="150" t="s">
        <v>2618</v>
      </c>
      <c r="C35" s="88" t="s">
        <v>2057</v>
      </c>
      <c r="D35" s="277">
        <f>D36+D39+D43+D50+D54+D60+D61+D66+D74</f>
        <v>0</v>
      </c>
      <c r="E35" s="277">
        <f>E36+E39+E43+E50+E54+E60+E61+E66+E74</f>
        <v>0</v>
      </c>
      <c r="F35" s="208"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2059</v>
      </c>
      <c r="B36" s="150" t="s">
        <v>2619</v>
      </c>
      <c r="C36" s="88" t="s">
        <v>2059</v>
      </c>
      <c r="D36" s="277">
        <f>SUM(D37:D38)</f>
        <v>0</v>
      </c>
      <c r="E36" s="277">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2620</v>
      </c>
      <c r="B37" s="150" t="s">
        <v>2621</v>
      </c>
      <c r="C37" s="88" t="s">
        <v>2620</v>
      </c>
      <c r="D37" s="278">
        <v>0</v>
      </c>
      <c r="E37" s="278">
        <v>0</v>
      </c>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2622</v>
      </c>
      <c r="B38" s="150" t="s">
        <v>2623</v>
      </c>
      <c r="C38" s="88" t="s">
        <v>2622</v>
      </c>
      <c r="D38" s="278">
        <v>0</v>
      </c>
      <c r="E38" s="278">
        <v>0</v>
      </c>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2061</v>
      </c>
      <c r="B39" s="150" t="s">
        <v>2624</v>
      </c>
      <c r="C39" s="88" t="s">
        <v>2061</v>
      </c>
      <c r="D39" s="277">
        <f>SUM(D40:D42)</f>
        <v>0</v>
      </c>
      <c r="E39" s="277">
        <f>SUM(E40:E42)</f>
        <v>0</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2625</v>
      </c>
      <c r="B40" s="150" t="s">
        <v>2626</v>
      </c>
      <c r="C40" s="88" t="s">
        <v>2625</v>
      </c>
      <c r="D40" s="278">
        <v>0</v>
      </c>
      <c r="E40" s="278">
        <v>0</v>
      </c>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2627</v>
      </c>
      <c r="B41" s="150" t="s">
        <v>2628</v>
      </c>
      <c r="C41" s="88" t="s">
        <v>2627</v>
      </c>
      <c r="D41" s="278">
        <v>0</v>
      </c>
      <c r="E41" s="278">
        <v>0</v>
      </c>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2629</v>
      </c>
      <c r="B42" s="150" t="s">
        <v>2630</v>
      </c>
      <c r="C42" s="88" t="s">
        <v>2629</v>
      </c>
      <c r="D42" s="278">
        <v>0</v>
      </c>
      <c r="E42" s="278">
        <v>0</v>
      </c>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2631</v>
      </c>
      <c r="B43" s="150" t="s">
        <v>2632</v>
      </c>
      <c r="C43" s="88" t="s">
        <v>2631</v>
      </c>
      <c r="D43" s="277">
        <f>SUM(D44:D49)</f>
        <v>0</v>
      </c>
      <c r="E43" s="277">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2633</v>
      </c>
      <c r="B44" s="150" t="s">
        <v>2634</v>
      </c>
      <c r="C44" s="88" t="s">
        <v>2633</v>
      </c>
      <c r="D44" s="278">
        <v>0</v>
      </c>
      <c r="E44" s="278">
        <v>0</v>
      </c>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2635</v>
      </c>
      <c r="B45" s="150" t="s">
        <v>2636</v>
      </c>
      <c r="C45" s="88" t="s">
        <v>2635</v>
      </c>
      <c r="D45" s="278">
        <v>0</v>
      </c>
      <c r="E45" s="278">
        <v>0</v>
      </c>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2637</v>
      </c>
      <c r="B46" s="150" t="s">
        <v>2638</v>
      </c>
      <c r="C46" s="88" t="s">
        <v>2637</v>
      </c>
      <c r="D46" s="278">
        <v>0</v>
      </c>
      <c r="E46" s="278">
        <v>0</v>
      </c>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2639</v>
      </c>
      <c r="B47" s="150" t="s">
        <v>2640</v>
      </c>
      <c r="C47" s="88" t="s">
        <v>2639</v>
      </c>
      <c r="D47" s="278">
        <v>0</v>
      </c>
      <c r="E47" s="278">
        <v>0</v>
      </c>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2641</v>
      </c>
      <c r="B48" s="150" t="s">
        <v>2642</v>
      </c>
      <c r="C48" s="88" t="s">
        <v>2641</v>
      </c>
      <c r="D48" s="278">
        <v>0</v>
      </c>
      <c r="E48" s="278">
        <v>0</v>
      </c>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2643</v>
      </c>
      <c r="B49" s="150" t="s">
        <v>2644</v>
      </c>
      <c r="C49" s="88" t="s">
        <v>2643</v>
      </c>
      <c r="D49" s="278">
        <v>0</v>
      </c>
      <c r="E49" s="278">
        <v>0</v>
      </c>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2645</v>
      </c>
      <c r="B50" s="150" t="s">
        <v>2646</v>
      </c>
      <c r="C50" s="88" t="s">
        <v>2645</v>
      </c>
      <c r="D50" s="277">
        <f>SUM(D51:D53)</f>
        <v>0</v>
      </c>
      <c r="E50" s="277">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2647</v>
      </c>
      <c r="B51" s="150" t="s">
        <v>2648</v>
      </c>
      <c r="C51" s="88" t="s">
        <v>2647</v>
      </c>
      <c r="D51" s="278">
        <v>0</v>
      </c>
      <c r="E51" s="278">
        <v>0</v>
      </c>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2649</v>
      </c>
      <c r="B52" s="150" t="s">
        <v>2650</v>
      </c>
      <c r="C52" s="88" t="s">
        <v>2649</v>
      </c>
      <c r="D52" s="278">
        <v>0</v>
      </c>
      <c r="E52" s="278">
        <v>0</v>
      </c>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2651</v>
      </c>
      <c r="B53" s="150" t="s">
        <v>2652</v>
      </c>
      <c r="C53" s="88" t="s">
        <v>2651</v>
      </c>
      <c r="D53" s="278">
        <v>0</v>
      </c>
      <c r="E53" s="278">
        <v>0</v>
      </c>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2653</v>
      </c>
      <c r="B54" s="150" t="s">
        <v>2654</v>
      </c>
      <c r="C54" s="88" t="s">
        <v>2653</v>
      </c>
      <c r="D54" s="277">
        <f>SUM(D55:D59)</f>
        <v>0</v>
      </c>
      <c r="E54" s="277">
        <f>SUM(E55:E59)</f>
        <v>0</v>
      </c>
      <c r="F54" s="208"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2655</v>
      </c>
      <c r="B55" s="150" t="s">
        <v>2656</v>
      </c>
      <c r="C55" s="88" t="s">
        <v>2655</v>
      </c>
      <c r="D55" s="278">
        <v>0</v>
      </c>
      <c r="E55" s="278">
        <v>0</v>
      </c>
      <c r="F55" s="208"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2657</v>
      </c>
      <c r="B56" s="150" t="s">
        <v>2658</v>
      </c>
      <c r="C56" s="88" t="s">
        <v>2657</v>
      </c>
      <c r="D56" s="278">
        <v>0</v>
      </c>
      <c r="E56" s="278">
        <v>0</v>
      </c>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2659</v>
      </c>
      <c r="B57" s="150" t="s">
        <v>2660</v>
      </c>
      <c r="C57" s="88" t="s">
        <v>2659</v>
      </c>
      <c r="D57" s="278">
        <v>0</v>
      </c>
      <c r="E57" s="278">
        <v>0</v>
      </c>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2661</v>
      </c>
      <c r="B58" s="150" t="s">
        <v>2662</v>
      </c>
      <c r="C58" s="88" t="s">
        <v>2661</v>
      </c>
      <c r="D58" s="278">
        <v>0</v>
      </c>
      <c r="E58" s="278">
        <v>0</v>
      </c>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2663</v>
      </c>
      <c r="B59" s="150" t="s">
        <v>2664</v>
      </c>
      <c r="C59" s="88" t="s">
        <v>2663</v>
      </c>
      <c r="D59" s="278">
        <v>0</v>
      </c>
      <c r="E59" s="278">
        <v>0</v>
      </c>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2665</v>
      </c>
      <c r="B60" s="150" t="s">
        <v>2666</v>
      </c>
      <c r="C60" s="88" t="s">
        <v>2665</v>
      </c>
      <c r="D60" s="278">
        <v>0</v>
      </c>
      <c r="E60" s="278">
        <v>0</v>
      </c>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2667</v>
      </c>
      <c r="B61" s="150" t="s">
        <v>2668</v>
      </c>
      <c r="C61" s="88" t="s">
        <v>2667</v>
      </c>
      <c r="D61" s="277">
        <f>SUM(D62:D65)</f>
        <v>0</v>
      </c>
      <c r="E61" s="277">
        <f>SUM(E62:E65)</f>
        <v>0</v>
      </c>
      <c r="F61" s="208"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2669</v>
      </c>
      <c r="B62" s="150" t="s">
        <v>2670</v>
      </c>
      <c r="C62" s="88" t="s">
        <v>2669</v>
      </c>
      <c r="D62" s="278">
        <v>0</v>
      </c>
      <c r="E62" s="278">
        <v>0</v>
      </c>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2671</v>
      </c>
      <c r="B63" s="150" t="s">
        <v>2672</v>
      </c>
      <c r="C63" s="88" t="s">
        <v>2671</v>
      </c>
      <c r="D63" s="278">
        <v>0</v>
      </c>
      <c r="E63" s="278">
        <v>0</v>
      </c>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2673</v>
      </c>
      <c r="B64" s="150" t="s">
        <v>2674</v>
      </c>
      <c r="C64" s="88" t="s">
        <v>2673</v>
      </c>
      <c r="D64" s="278">
        <v>0</v>
      </c>
      <c r="E64" s="278">
        <v>0</v>
      </c>
      <c r="F64" s="208"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2675</v>
      </c>
      <c r="B65" s="150" t="s">
        <v>2676</v>
      </c>
      <c r="C65" s="88" t="s">
        <v>2675</v>
      </c>
      <c r="D65" s="278">
        <v>0</v>
      </c>
      <c r="E65" s="278">
        <v>0</v>
      </c>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2677</v>
      </c>
      <c r="B66" s="150" t="s">
        <v>2678</v>
      </c>
      <c r="C66" s="88" t="s">
        <v>2677</v>
      </c>
      <c r="D66" s="277">
        <f>SUM(D67:D73)</f>
        <v>0</v>
      </c>
      <c r="E66" s="277">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2679</v>
      </c>
      <c r="B67" s="150" t="s">
        <v>2680</v>
      </c>
      <c r="C67" s="88" t="s">
        <v>2679</v>
      </c>
      <c r="D67" s="278">
        <v>0</v>
      </c>
      <c r="E67" s="278">
        <v>0</v>
      </c>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2681</v>
      </c>
      <c r="B68" s="150" t="s">
        <v>2682</v>
      </c>
      <c r="C68" s="88" t="s">
        <v>2681</v>
      </c>
      <c r="D68" s="278">
        <v>0</v>
      </c>
      <c r="E68" s="278">
        <v>0</v>
      </c>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2683</v>
      </c>
      <c r="B69" s="150" t="s">
        <v>2684</v>
      </c>
      <c r="C69" s="88" t="s">
        <v>2683</v>
      </c>
      <c r="D69" s="278">
        <v>0</v>
      </c>
      <c r="E69" s="278">
        <v>0</v>
      </c>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2685</v>
      </c>
      <c r="B70" s="150" t="s">
        <v>2686</v>
      </c>
      <c r="C70" s="88" t="s">
        <v>2685</v>
      </c>
      <c r="D70" s="278">
        <v>0</v>
      </c>
      <c r="E70" s="278">
        <v>0</v>
      </c>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2687</v>
      </c>
      <c r="B71" s="150" t="s">
        <v>2688</v>
      </c>
      <c r="C71" s="88" t="s">
        <v>2687</v>
      </c>
      <c r="D71" s="278">
        <v>0</v>
      </c>
      <c r="E71" s="278">
        <v>0</v>
      </c>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2689</v>
      </c>
      <c r="B72" s="150" t="s">
        <v>2690</v>
      </c>
      <c r="C72" s="88" t="s">
        <v>2689</v>
      </c>
      <c r="D72" s="278">
        <v>0</v>
      </c>
      <c r="E72" s="278">
        <v>0</v>
      </c>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2691</v>
      </c>
      <c r="B73" s="150" t="s">
        <v>2692</v>
      </c>
      <c r="C73" s="88" t="s">
        <v>2691</v>
      </c>
      <c r="D73" s="278">
        <v>0</v>
      </c>
      <c r="E73" s="278">
        <v>0</v>
      </c>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2063</v>
      </c>
      <c r="B74" s="150" t="s">
        <v>2693</v>
      </c>
      <c r="C74" s="88" t="s">
        <v>2063</v>
      </c>
      <c r="D74" s="278">
        <v>0</v>
      </c>
      <c r="E74" s="278">
        <v>0</v>
      </c>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2065</v>
      </c>
      <c r="B75" s="150" t="s">
        <v>2694</v>
      </c>
      <c r="C75" s="88" t="s">
        <v>2065</v>
      </c>
      <c r="D75" s="277">
        <f>SUM(D76:D81)</f>
        <v>0</v>
      </c>
      <c r="E75" s="277">
        <f>SUM(E76:E81)</f>
        <v>0</v>
      </c>
      <c r="F75" s="208"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2067</v>
      </c>
      <c r="B76" s="150" t="s">
        <v>2695</v>
      </c>
      <c r="C76" s="88" t="s">
        <v>2067</v>
      </c>
      <c r="D76" s="278">
        <v>0</v>
      </c>
      <c r="E76" s="278">
        <v>0</v>
      </c>
      <c r="F76" s="208"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2069</v>
      </c>
      <c r="B77" s="150" t="s">
        <v>2696</v>
      </c>
      <c r="C77" s="88" t="s">
        <v>2069</v>
      </c>
      <c r="D77" s="278">
        <v>0</v>
      </c>
      <c r="E77" s="278">
        <v>0</v>
      </c>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2071</v>
      </c>
      <c r="B78" s="150" t="s">
        <v>2697</v>
      </c>
      <c r="C78" s="88" t="s">
        <v>2071</v>
      </c>
      <c r="D78" s="278">
        <v>0</v>
      </c>
      <c r="E78" s="278">
        <v>0</v>
      </c>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2073</v>
      </c>
      <c r="B79" s="150" t="s">
        <v>2698</v>
      </c>
      <c r="C79" s="88" t="s">
        <v>2073</v>
      </c>
      <c r="D79" s="278">
        <v>0</v>
      </c>
      <c r="E79" s="278">
        <v>0</v>
      </c>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2075</v>
      </c>
      <c r="B80" s="150" t="s">
        <v>2699</v>
      </c>
      <c r="C80" s="88" t="s">
        <v>2075</v>
      </c>
      <c r="D80" s="278">
        <v>0</v>
      </c>
      <c r="E80" s="278">
        <v>0</v>
      </c>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2077</v>
      </c>
      <c r="B81" s="150" t="s">
        <v>2700</v>
      </c>
      <c r="C81" s="88" t="s">
        <v>2077</v>
      </c>
      <c r="D81" s="278">
        <v>0</v>
      </c>
      <c r="E81" s="278">
        <v>0</v>
      </c>
      <c r="F81" s="208"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2079</v>
      </c>
      <c r="B82" s="150" t="s">
        <v>2701</v>
      </c>
      <c r="C82" s="88" t="s">
        <v>2079</v>
      </c>
      <c r="D82" s="277">
        <f>SUM(D83:D88)</f>
        <v>0</v>
      </c>
      <c r="E82" s="277">
        <f>SUM(E83:E88)</f>
        <v>0</v>
      </c>
      <c r="F82" s="208"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2081</v>
      </c>
      <c r="B83" s="150" t="s">
        <v>2702</v>
      </c>
      <c r="C83" s="88" t="s">
        <v>2081</v>
      </c>
      <c r="D83" s="278">
        <v>0</v>
      </c>
      <c r="E83" s="278">
        <v>0</v>
      </c>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2083</v>
      </c>
      <c r="B84" s="150" t="s">
        <v>2703</v>
      </c>
      <c r="C84" s="88" t="s">
        <v>2083</v>
      </c>
      <c r="D84" s="278">
        <v>0</v>
      </c>
      <c r="E84" s="278">
        <v>0</v>
      </c>
      <c r="F84" s="208"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2085</v>
      </c>
      <c r="B85" s="150" t="s">
        <v>2704</v>
      </c>
      <c r="C85" s="88" t="s">
        <v>2085</v>
      </c>
      <c r="D85" s="278">
        <v>0</v>
      </c>
      <c r="E85" s="278">
        <v>0</v>
      </c>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2087</v>
      </c>
      <c r="B86" s="150" t="s">
        <v>2705</v>
      </c>
      <c r="C86" s="88" t="s">
        <v>2087</v>
      </c>
      <c r="D86" s="278">
        <v>0</v>
      </c>
      <c r="E86" s="278">
        <v>0</v>
      </c>
      <c r="F86" s="208"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2706</v>
      </c>
      <c r="B87" s="150" t="s">
        <v>2707</v>
      </c>
      <c r="C87" s="88" t="s">
        <v>2706</v>
      </c>
      <c r="D87" s="278">
        <v>0</v>
      </c>
      <c r="E87" s="278">
        <v>0</v>
      </c>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2708</v>
      </c>
      <c r="B88" s="150" t="s">
        <v>2709</v>
      </c>
      <c r="C88" s="88" t="s">
        <v>2708</v>
      </c>
      <c r="D88" s="278">
        <v>0</v>
      </c>
      <c r="E88" s="278">
        <v>0</v>
      </c>
      <c r="F88" s="208"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2710</v>
      </c>
      <c r="B89" s="150" t="s">
        <v>2711</v>
      </c>
      <c r="C89" s="88" t="s">
        <v>2710</v>
      </c>
      <c r="D89" s="277">
        <f>D90+D94+D99+D104+D105+D106</f>
        <v>0</v>
      </c>
      <c r="E89" s="277">
        <f>E90+E94+E99+E104+E105+E106</f>
        <v>0</v>
      </c>
      <c r="F89" s="208"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2712</v>
      </c>
      <c r="B90" s="150" t="s">
        <v>2713</v>
      </c>
      <c r="C90" s="88" t="s">
        <v>2712</v>
      </c>
      <c r="D90" s="277">
        <f>SUM(D91:D93)</f>
        <v>0</v>
      </c>
      <c r="E90" s="277">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2714</v>
      </c>
      <c r="B91" s="150" t="s">
        <v>1622</v>
      </c>
      <c r="C91" s="88" t="s">
        <v>2714</v>
      </c>
      <c r="D91" s="278">
        <v>0</v>
      </c>
      <c r="E91" s="278">
        <v>0</v>
      </c>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2715</v>
      </c>
      <c r="B92" s="150" t="s">
        <v>2716</v>
      </c>
      <c r="C92" s="88" t="s">
        <v>2715</v>
      </c>
      <c r="D92" s="278">
        <v>0</v>
      </c>
      <c r="E92" s="278">
        <v>0</v>
      </c>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2717</v>
      </c>
      <c r="B93" s="150" t="s">
        <v>2718</v>
      </c>
      <c r="C93" s="88" t="s">
        <v>2717</v>
      </c>
      <c r="D93" s="278">
        <v>0</v>
      </c>
      <c r="E93" s="278">
        <v>0</v>
      </c>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2719</v>
      </c>
      <c r="B94" s="150" t="s">
        <v>2720</v>
      </c>
      <c r="C94" s="88" t="s">
        <v>2719</v>
      </c>
      <c r="D94" s="277">
        <f>SUM(D95:D98)</f>
        <v>0</v>
      </c>
      <c r="E94" s="277">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2721</v>
      </c>
      <c r="B95" s="150" t="s">
        <v>2722</v>
      </c>
      <c r="C95" s="88" t="s">
        <v>2721</v>
      </c>
      <c r="D95" s="278">
        <v>0</v>
      </c>
      <c r="E95" s="278">
        <v>0</v>
      </c>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2723</v>
      </c>
      <c r="B96" s="150" t="s">
        <v>2724</v>
      </c>
      <c r="C96" s="88" t="s">
        <v>2723</v>
      </c>
      <c r="D96" s="278">
        <v>0</v>
      </c>
      <c r="E96" s="278">
        <v>0</v>
      </c>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2725</v>
      </c>
      <c r="B97" s="150" t="s">
        <v>2726</v>
      </c>
      <c r="C97" s="88" t="s">
        <v>2725</v>
      </c>
      <c r="D97" s="278">
        <v>0</v>
      </c>
      <c r="E97" s="278">
        <v>0</v>
      </c>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2727</v>
      </c>
      <c r="B98" s="150" t="s">
        <v>2728</v>
      </c>
      <c r="C98" s="88" t="s">
        <v>2727</v>
      </c>
      <c r="D98" s="278">
        <v>0</v>
      </c>
      <c r="E98" s="278">
        <v>0</v>
      </c>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2729</v>
      </c>
      <c r="B99" s="150" t="s">
        <v>2730</v>
      </c>
      <c r="C99" s="88" t="s">
        <v>2729</v>
      </c>
      <c r="D99" s="277">
        <f>SUM(D100:D103)</f>
        <v>0</v>
      </c>
      <c r="E99" s="277">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2731</v>
      </c>
      <c r="B100" s="150" t="s">
        <v>2732</v>
      </c>
      <c r="C100" s="88" t="s">
        <v>2731</v>
      </c>
      <c r="D100" s="278">
        <v>0</v>
      </c>
      <c r="E100" s="278">
        <v>0</v>
      </c>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2733</v>
      </c>
      <c r="B101" s="150" t="s">
        <v>2734</v>
      </c>
      <c r="C101" s="88" t="s">
        <v>2733</v>
      </c>
      <c r="D101" s="278">
        <v>0</v>
      </c>
      <c r="E101" s="278">
        <v>0</v>
      </c>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2735</v>
      </c>
      <c r="B102" s="150" t="s">
        <v>2736</v>
      </c>
      <c r="C102" s="88" t="s">
        <v>2735</v>
      </c>
      <c r="D102" s="278">
        <v>0</v>
      </c>
      <c r="E102" s="278">
        <v>0</v>
      </c>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2737</v>
      </c>
      <c r="B103" s="150" t="s">
        <v>2738</v>
      </c>
      <c r="C103" s="88" t="s">
        <v>2737</v>
      </c>
      <c r="D103" s="278">
        <v>0</v>
      </c>
      <c r="E103" s="278">
        <v>0</v>
      </c>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2739</v>
      </c>
      <c r="B104" s="150" t="s">
        <v>2740</v>
      </c>
      <c r="C104" s="88" t="s">
        <v>2739</v>
      </c>
      <c r="D104" s="278">
        <v>0</v>
      </c>
      <c r="E104" s="278">
        <v>0</v>
      </c>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2741</v>
      </c>
      <c r="B105" s="150" t="s">
        <v>2742</v>
      </c>
      <c r="C105" s="88" t="s">
        <v>2741</v>
      </c>
      <c r="D105" s="278">
        <v>0</v>
      </c>
      <c r="E105" s="278">
        <v>0</v>
      </c>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2743</v>
      </c>
      <c r="B106" s="150" t="s">
        <v>2744</v>
      </c>
      <c r="C106" s="88" t="s">
        <v>2743</v>
      </c>
      <c r="D106" s="278">
        <v>0</v>
      </c>
      <c r="E106" s="278">
        <v>0</v>
      </c>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2745</v>
      </c>
      <c r="B107" s="150" t="s">
        <v>2746</v>
      </c>
      <c r="C107" s="88" t="s">
        <v>2745</v>
      </c>
      <c r="D107" s="277">
        <f>SUM(D108:D113)</f>
        <v>0</v>
      </c>
      <c r="E107" s="277">
        <f>SUM(E108:E113)</f>
        <v>0</v>
      </c>
      <c r="F107" s="208"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2747</v>
      </c>
      <c r="B108" s="150" t="s">
        <v>2748</v>
      </c>
      <c r="C108" s="88" t="s">
        <v>2747</v>
      </c>
      <c r="D108" s="278">
        <v>0</v>
      </c>
      <c r="E108" s="278">
        <v>0</v>
      </c>
      <c r="F108" s="208"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2749</v>
      </c>
      <c r="B109" s="150" t="s">
        <v>2750</v>
      </c>
      <c r="C109" s="88" t="s">
        <v>2749</v>
      </c>
      <c r="D109" s="278">
        <v>0</v>
      </c>
      <c r="E109" s="278">
        <v>0</v>
      </c>
      <c r="F109" s="208"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2751</v>
      </c>
      <c r="B110" s="150" t="s">
        <v>2752</v>
      </c>
      <c r="C110" s="88" t="s">
        <v>2751</v>
      </c>
      <c r="D110" s="278">
        <v>0</v>
      </c>
      <c r="E110" s="278">
        <v>0</v>
      </c>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2753</v>
      </c>
      <c r="B111" s="150" t="s">
        <v>2754</v>
      </c>
      <c r="C111" s="88" t="s">
        <v>2753</v>
      </c>
      <c r="D111" s="278">
        <v>0</v>
      </c>
      <c r="E111" s="278">
        <v>0</v>
      </c>
      <c r="F111" s="208"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2755</v>
      </c>
      <c r="B112" s="150" t="s">
        <v>2756</v>
      </c>
      <c r="C112" s="88" t="s">
        <v>2755</v>
      </c>
      <c r="D112" s="278">
        <v>0</v>
      </c>
      <c r="E112" s="278">
        <v>0</v>
      </c>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2757</v>
      </c>
      <c r="B113" s="150" t="s">
        <v>2758</v>
      </c>
      <c r="C113" s="88" t="s">
        <v>2757</v>
      </c>
      <c r="D113" s="278">
        <v>0</v>
      </c>
      <c r="E113" s="278">
        <v>0</v>
      </c>
      <c r="F113" s="208"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2759</v>
      </c>
      <c r="B114" s="150" t="s">
        <v>2760</v>
      </c>
      <c r="C114" s="88" t="s">
        <v>2759</v>
      </c>
      <c r="D114" s="277">
        <f>D115+D118+D121+D122+SUM(D125:D128)</f>
        <v>1994792.51</v>
      </c>
      <c r="E114" s="277">
        <f>E115+E118+E121+E122+SUM(E125:E128)</f>
        <v>2420163.31</v>
      </c>
      <c r="F114" s="208">
        <f t="shared" si="3"/>
        <v>121.32406242090812</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2761</v>
      </c>
      <c r="B115" s="150" t="s">
        <v>2762</v>
      </c>
      <c r="C115" s="88" t="s">
        <v>2761</v>
      </c>
      <c r="D115" s="277">
        <f>SUM(D116:D117)</f>
        <v>1854890.8</v>
      </c>
      <c r="E115" s="277">
        <f>SUM(E116:E117)</f>
        <v>2295343.38</v>
      </c>
      <c r="F115" s="208">
        <f t="shared" si="3"/>
        <v>123.74547224019872</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2763</v>
      </c>
      <c r="B116" s="150" t="s">
        <v>2764</v>
      </c>
      <c r="C116" s="88" t="s">
        <v>2763</v>
      </c>
      <c r="D116" s="278">
        <v>0</v>
      </c>
      <c r="E116" s="278">
        <v>0</v>
      </c>
      <c r="F116" s="208"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2765</v>
      </c>
      <c r="B117" s="150" t="s">
        <v>2766</v>
      </c>
      <c r="C117" s="88" t="s">
        <v>2765</v>
      </c>
      <c r="D117" s="278">
        <v>1854890.8</v>
      </c>
      <c r="E117" s="278">
        <v>2295343.38</v>
      </c>
      <c r="F117" s="208">
        <f t="shared" si="3"/>
        <v>123.74547224019872</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2767</v>
      </c>
      <c r="B118" s="150" t="s">
        <v>2768</v>
      </c>
      <c r="C118" s="88" t="s">
        <v>2767</v>
      </c>
      <c r="D118" s="277">
        <f>SUM(D119:D120)</f>
        <v>0</v>
      </c>
      <c r="E118" s="277">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2769</v>
      </c>
      <c r="B119" s="150" t="s">
        <v>2770</v>
      </c>
      <c r="C119" s="88" t="s">
        <v>2769</v>
      </c>
      <c r="D119" s="278">
        <v>0</v>
      </c>
      <c r="E119" s="278">
        <v>0</v>
      </c>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2771</v>
      </c>
      <c r="B120" s="150" t="s">
        <v>2772</v>
      </c>
      <c r="C120" s="88" t="s">
        <v>2771</v>
      </c>
      <c r="D120" s="278">
        <v>0</v>
      </c>
      <c r="E120" s="278">
        <v>0</v>
      </c>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2773</v>
      </c>
      <c r="B121" s="150" t="s">
        <v>2774</v>
      </c>
      <c r="C121" s="88" t="s">
        <v>2773</v>
      </c>
      <c r="D121" s="278">
        <v>0</v>
      </c>
      <c r="E121" s="278">
        <v>0</v>
      </c>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2775</v>
      </c>
      <c r="B122" s="150" t="s">
        <v>2776</v>
      </c>
      <c r="C122" s="88" t="s">
        <v>2775</v>
      </c>
      <c r="D122" s="277">
        <f>SUM(D123:D124)</f>
        <v>0</v>
      </c>
      <c r="E122" s="277">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2777</v>
      </c>
      <c r="B123" s="150" t="s">
        <v>2778</v>
      </c>
      <c r="C123" s="88" t="s">
        <v>2777</v>
      </c>
      <c r="D123" s="278">
        <v>0</v>
      </c>
      <c r="E123" s="278">
        <v>0</v>
      </c>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2779</v>
      </c>
      <c r="B124" s="150" t="s">
        <v>2780</v>
      </c>
      <c r="C124" s="88" t="s">
        <v>2779</v>
      </c>
      <c r="D124" s="278">
        <v>0</v>
      </c>
      <c r="E124" s="278">
        <v>0</v>
      </c>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2781</v>
      </c>
      <c r="B125" s="150" t="s">
        <v>2782</v>
      </c>
      <c r="C125" s="88" t="s">
        <v>2781</v>
      </c>
      <c r="D125" s="278">
        <v>0</v>
      </c>
      <c r="E125" s="278">
        <v>0</v>
      </c>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2783</v>
      </c>
      <c r="B126" s="150" t="s">
        <v>2784</v>
      </c>
      <c r="C126" s="88" t="s">
        <v>2783</v>
      </c>
      <c r="D126" s="278">
        <v>139901.71</v>
      </c>
      <c r="E126" s="278">
        <v>124819.93</v>
      </c>
      <c r="F126" s="208">
        <f t="shared" si="3"/>
        <v>89.219731481480821</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2785</v>
      </c>
      <c r="B127" s="150" t="s">
        <v>2786</v>
      </c>
      <c r="C127" s="88" t="s">
        <v>2785</v>
      </c>
      <c r="D127" s="278">
        <v>0</v>
      </c>
      <c r="E127" s="278">
        <v>0</v>
      </c>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2787</v>
      </c>
      <c r="B128" s="150" t="s">
        <v>2788</v>
      </c>
      <c r="C128" s="88" t="s">
        <v>2787</v>
      </c>
      <c r="D128" s="278">
        <v>0</v>
      </c>
      <c r="E128" s="278">
        <v>0</v>
      </c>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2789</v>
      </c>
      <c r="B129" s="150" t="s">
        <v>2790</v>
      </c>
      <c r="C129" s="88" t="s">
        <v>2789</v>
      </c>
      <c r="D129" s="277">
        <f>D130+D133+SUM(D134:D140)</f>
        <v>0</v>
      </c>
      <c r="E129" s="277">
        <f>E130+E133+SUM(E134:E140)</f>
        <v>0</v>
      </c>
      <c r="F129" s="208"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2791</v>
      </c>
      <c r="B130" s="150" t="s">
        <v>2792</v>
      </c>
      <c r="C130" s="88" t="s">
        <v>2791</v>
      </c>
      <c r="D130" s="277">
        <f>SUM(D131:D132)</f>
        <v>0</v>
      </c>
      <c r="E130" s="277">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2793</v>
      </c>
      <c r="B131" s="150" t="s">
        <v>2794</v>
      </c>
      <c r="C131" s="88" t="s">
        <v>2793</v>
      </c>
      <c r="D131" s="278">
        <v>0</v>
      </c>
      <c r="E131" s="278">
        <v>0</v>
      </c>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2795</v>
      </c>
      <c r="B132" s="150" t="s">
        <v>2796</v>
      </c>
      <c r="C132" s="88" t="s">
        <v>2795</v>
      </c>
      <c r="D132" s="278">
        <v>0</v>
      </c>
      <c r="E132" s="278">
        <v>0</v>
      </c>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2797</v>
      </c>
      <c r="B133" s="150" t="s">
        <v>2798</v>
      </c>
      <c r="C133" s="88" t="s">
        <v>2797</v>
      </c>
      <c r="D133" s="278">
        <v>0</v>
      </c>
      <c r="E133" s="278">
        <v>0</v>
      </c>
      <c r="F133" s="208"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2799</v>
      </c>
      <c r="B134" s="150" t="s">
        <v>2800</v>
      </c>
      <c r="C134" s="88" t="s">
        <v>2799</v>
      </c>
      <c r="D134" s="278">
        <v>0</v>
      </c>
      <c r="E134" s="278">
        <v>0</v>
      </c>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2801</v>
      </c>
      <c r="B135" s="150" t="s">
        <v>2802</v>
      </c>
      <c r="C135" s="88" t="s">
        <v>2801</v>
      </c>
      <c r="D135" s="278">
        <v>0</v>
      </c>
      <c r="E135" s="278">
        <v>0</v>
      </c>
      <c r="F135" s="208"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2803</v>
      </c>
      <c r="B136" s="150" t="s">
        <v>2804</v>
      </c>
      <c r="C136" s="88" t="s">
        <v>2803</v>
      </c>
      <c r="D136" s="278">
        <v>0</v>
      </c>
      <c r="E136" s="278">
        <v>0</v>
      </c>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2805</v>
      </c>
      <c r="B137" s="150" t="s">
        <v>1649</v>
      </c>
      <c r="C137" s="88" t="s">
        <v>2805</v>
      </c>
      <c r="D137" s="278">
        <v>0</v>
      </c>
      <c r="E137" s="278">
        <v>0</v>
      </c>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2806</v>
      </c>
      <c r="B138" s="195" t="s">
        <v>2807</v>
      </c>
      <c r="C138" s="88" t="s">
        <v>2806</v>
      </c>
      <c r="D138" s="278">
        <v>0</v>
      </c>
      <c r="E138" s="278">
        <v>0</v>
      </c>
      <c r="F138" s="208"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2808</v>
      </c>
      <c r="B139" s="150" t="s">
        <v>2809</v>
      </c>
      <c r="C139" s="88" t="s">
        <v>2808</v>
      </c>
      <c r="D139" s="278">
        <v>0</v>
      </c>
      <c r="E139" s="278">
        <v>0</v>
      </c>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2810</v>
      </c>
      <c r="B140" s="150" t="s">
        <v>2811</v>
      </c>
      <c r="C140" s="88" t="s">
        <v>2810</v>
      </c>
      <c r="D140" s="278">
        <v>0</v>
      </c>
      <c r="E140" s="278">
        <v>0</v>
      </c>
      <c r="F140" s="208"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2812</v>
      </c>
      <c r="C141" s="89" t="s">
        <v>2813</v>
      </c>
      <c r="D141" s="279">
        <f>D5+D22+D28+D35+D75+D82+D89+D107+D114+D129</f>
        <v>1994792.51</v>
      </c>
      <c r="E141" s="279">
        <f>E5+E22+E28+E35+E75+E82+E89+E107+E114+E129</f>
        <v>2420163.31</v>
      </c>
      <c r="F141" s="217">
        <f t="shared" si="4"/>
        <v>121.32406242090812</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27" sqref="D27"/>
    </sheetView>
  </sheetViews>
  <sheetFormatPr defaultColWidth="18"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47</v>
      </c>
      <c r="B1" s="157" t="s">
        <v>48</v>
      </c>
      <c r="C1" s="155" t="s">
        <v>34</v>
      </c>
      <c r="D1" s="158" t="s">
        <v>49</v>
      </c>
      <c r="E1" s="156" t="s">
        <v>50</v>
      </c>
      <c r="F1" s="159" t="s">
        <v>38</v>
      </c>
    </row>
    <row r="2" spans="1:25" ht="50.1" customHeight="1" x14ac:dyDescent="0.2">
      <c r="A2" s="325" t="s">
        <v>2814</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1963</v>
      </c>
      <c r="B3" s="139" t="s">
        <v>40</v>
      </c>
      <c r="C3" s="140" t="s">
        <v>41</v>
      </c>
      <c r="D3" s="139" t="s">
        <v>2815</v>
      </c>
      <c r="E3" s="141" t="s">
        <v>2816</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89"/>
      <c r="G4" s="189"/>
      <c r="H4" s="189"/>
      <c r="I4" s="189"/>
      <c r="J4" s="189"/>
      <c r="K4" s="189"/>
      <c r="L4" s="189"/>
      <c r="M4" s="189"/>
      <c r="N4" s="189"/>
      <c r="O4" s="189"/>
      <c r="P4" s="189"/>
      <c r="Q4" s="189"/>
      <c r="R4" s="189"/>
      <c r="S4" s="189"/>
      <c r="T4" s="189"/>
      <c r="U4" s="189"/>
      <c r="V4" s="189"/>
      <c r="W4" s="189"/>
      <c r="X4" s="189"/>
      <c r="Y4" s="189"/>
    </row>
    <row r="5" spans="1:25" ht="13.5" customHeight="1" x14ac:dyDescent="0.2">
      <c r="A5" s="219" t="s">
        <v>2817</v>
      </c>
      <c r="B5" s="220" t="s">
        <v>2818</v>
      </c>
      <c r="C5" s="221" t="s">
        <v>2817</v>
      </c>
      <c r="D5" s="276">
        <f>D6+D22</f>
        <v>159557.63</v>
      </c>
      <c r="E5" s="281">
        <f>E6+E22</f>
        <v>0</v>
      </c>
      <c r="F5" s="36"/>
      <c r="G5" s="36"/>
      <c r="H5" s="36"/>
      <c r="I5" s="36"/>
      <c r="J5" s="36"/>
      <c r="K5" s="36"/>
      <c r="L5" s="36"/>
      <c r="M5" s="36"/>
      <c r="N5" s="36"/>
      <c r="O5" s="36"/>
      <c r="P5" s="36"/>
      <c r="Q5" s="36"/>
      <c r="R5" s="36"/>
      <c r="S5" s="36"/>
      <c r="T5" s="36"/>
      <c r="U5" s="36"/>
      <c r="V5" s="36"/>
    </row>
    <row r="6" spans="1:25" ht="13.5" customHeight="1" x14ac:dyDescent="0.2">
      <c r="A6" s="222" t="s">
        <v>2819</v>
      </c>
      <c r="B6" s="223" t="s">
        <v>2820</v>
      </c>
      <c r="C6" s="224" t="s">
        <v>2819</v>
      </c>
      <c r="D6" s="277">
        <f>D7+D14</f>
        <v>0</v>
      </c>
      <c r="E6" s="282">
        <f>E7+E14</f>
        <v>0</v>
      </c>
      <c r="F6" s="36"/>
      <c r="G6" s="36"/>
      <c r="H6" s="36"/>
      <c r="I6" s="36"/>
      <c r="J6" s="36"/>
      <c r="K6" s="36"/>
      <c r="L6" s="36"/>
      <c r="M6" s="36"/>
      <c r="N6" s="36"/>
      <c r="O6" s="36"/>
      <c r="P6" s="36"/>
      <c r="Q6" s="36"/>
      <c r="R6" s="36"/>
      <c r="S6" s="36"/>
      <c r="T6" s="36"/>
      <c r="U6" s="36"/>
      <c r="V6" s="36"/>
    </row>
    <row r="7" spans="1:25" ht="24" customHeight="1" x14ac:dyDescent="0.2">
      <c r="A7" s="222"/>
      <c r="B7" s="223" t="s">
        <v>2821</v>
      </c>
      <c r="C7" s="224" t="s">
        <v>2822</v>
      </c>
      <c r="D7" s="277">
        <f>SUM(D8:D13)</f>
        <v>0</v>
      </c>
      <c r="E7" s="282">
        <f>SUM(E8:E13)</f>
        <v>0</v>
      </c>
      <c r="F7" s="36"/>
      <c r="G7" s="36"/>
      <c r="H7" s="36"/>
      <c r="I7" s="36"/>
      <c r="J7" s="36"/>
      <c r="K7" s="36"/>
      <c r="L7" s="36"/>
      <c r="M7" s="36"/>
      <c r="N7" s="36"/>
      <c r="O7" s="36"/>
      <c r="P7" s="36"/>
      <c r="Q7" s="36"/>
      <c r="R7" s="36"/>
      <c r="S7" s="36"/>
      <c r="T7" s="36"/>
      <c r="U7" s="36"/>
      <c r="V7" s="36"/>
    </row>
    <row r="8" spans="1:25" ht="13.5" customHeight="1" x14ac:dyDescent="0.2">
      <c r="A8" s="222"/>
      <c r="B8" s="223" t="s">
        <v>2823</v>
      </c>
      <c r="C8" s="224" t="s">
        <v>2824</v>
      </c>
      <c r="D8" s="278">
        <v>0</v>
      </c>
      <c r="E8" s="280">
        <v>0</v>
      </c>
      <c r="F8" s="36"/>
      <c r="G8" s="36"/>
      <c r="H8" s="36"/>
      <c r="I8" s="36"/>
      <c r="J8" s="36"/>
      <c r="K8" s="36"/>
      <c r="L8" s="36"/>
      <c r="M8" s="36"/>
      <c r="N8" s="36"/>
      <c r="O8" s="36"/>
      <c r="P8" s="36"/>
      <c r="Q8" s="36"/>
      <c r="R8" s="36"/>
      <c r="S8" s="36"/>
      <c r="T8" s="36"/>
      <c r="U8" s="36"/>
      <c r="V8" s="36"/>
    </row>
    <row r="9" spans="1:25" ht="13.5" customHeight="1" x14ac:dyDescent="0.2">
      <c r="A9" s="222"/>
      <c r="B9" s="223" t="s">
        <v>2825</v>
      </c>
      <c r="C9" s="224" t="s">
        <v>2826</v>
      </c>
      <c r="D9" s="278">
        <v>0</v>
      </c>
      <c r="E9" s="280">
        <v>0</v>
      </c>
      <c r="F9" s="36"/>
      <c r="G9" s="36"/>
      <c r="H9" s="36"/>
      <c r="I9" s="36"/>
      <c r="J9" s="36"/>
      <c r="K9" s="36"/>
      <c r="L9" s="36"/>
      <c r="M9" s="36"/>
      <c r="N9" s="36"/>
      <c r="O9" s="36"/>
      <c r="P9" s="36"/>
      <c r="Q9" s="36"/>
      <c r="R9" s="36"/>
      <c r="S9" s="36"/>
      <c r="T9" s="36"/>
      <c r="U9" s="36"/>
      <c r="V9" s="36"/>
    </row>
    <row r="10" spans="1:25" ht="13.5" customHeight="1" x14ac:dyDescent="0.2">
      <c r="A10" s="222"/>
      <c r="B10" s="223" t="s">
        <v>2056</v>
      </c>
      <c r="C10" s="224" t="s">
        <v>2827</v>
      </c>
      <c r="D10" s="278">
        <v>0</v>
      </c>
      <c r="E10" s="280">
        <v>0</v>
      </c>
      <c r="F10" s="36"/>
      <c r="G10" s="36"/>
      <c r="H10" s="36"/>
      <c r="I10" s="36"/>
      <c r="J10" s="36"/>
      <c r="K10" s="36"/>
      <c r="L10" s="36"/>
      <c r="M10" s="36"/>
      <c r="N10" s="36"/>
      <c r="O10" s="36"/>
      <c r="P10" s="36"/>
      <c r="Q10" s="36"/>
      <c r="R10" s="36"/>
      <c r="S10" s="36"/>
      <c r="T10" s="36"/>
      <c r="U10" s="36"/>
      <c r="V10" s="36"/>
    </row>
    <row r="11" spans="1:25" ht="13.5" customHeight="1" x14ac:dyDescent="0.2">
      <c r="A11" s="222"/>
      <c r="B11" s="223" t="s">
        <v>392</v>
      </c>
      <c r="C11" s="224" t="s">
        <v>2828</v>
      </c>
      <c r="D11" s="278">
        <v>0</v>
      </c>
      <c r="E11" s="280">
        <v>0</v>
      </c>
      <c r="F11" s="36"/>
      <c r="G11" s="36"/>
      <c r="H11" s="36"/>
      <c r="I11" s="36"/>
      <c r="J11" s="36"/>
      <c r="K11" s="36"/>
      <c r="L11" s="36"/>
      <c r="M11" s="36"/>
      <c r="N11" s="36"/>
      <c r="O11" s="36"/>
      <c r="P11" s="36"/>
      <c r="Q11" s="36"/>
      <c r="R11" s="36"/>
      <c r="S11" s="36"/>
      <c r="T11" s="36"/>
      <c r="U11" s="36"/>
      <c r="V11" s="36"/>
    </row>
    <row r="12" spans="1:25" ht="13.5" customHeight="1" x14ac:dyDescent="0.2">
      <c r="A12" s="222"/>
      <c r="B12" s="223" t="s">
        <v>2829</v>
      </c>
      <c r="C12" s="224" t="s">
        <v>2830</v>
      </c>
      <c r="D12" s="278">
        <v>0</v>
      </c>
      <c r="E12" s="280">
        <v>0</v>
      </c>
      <c r="F12" s="36"/>
      <c r="G12" s="36"/>
      <c r="H12" s="36"/>
      <c r="I12" s="36"/>
      <c r="J12" s="36"/>
      <c r="K12" s="36"/>
      <c r="L12" s="36"/>
      <c r="M12" s="36"/>
      <c r="N12" s="36"/>
      <c r="O12" s="36"/>
      <c r="P12" s="36"/>
      <c r="Q12" s="36"/>
      <c r="R12" s="36"/>
      <c r="S12" s="36"/>
      <c r="T12" s="36"/>
      <c r="U12" s="36"/>
      <c r="V12" s="36"/>
    </row>
    <row r="13" spans="1:25" ht="13.5" customHeight="1" x14ac:dyDescent="0.2">
      <c r="A13" s="222"/>
      <c r="B13" s="223" t="s">
        <v>2831</v>
      </c>
      <c r="C13" s="224" t="s">
        <v>2832</v>
      </c>
      <c r="D13" s="278">
        <v>0</v>
      </c>
      <c r="E13" s="280">
        <v>0</v>
      </c>
      <c r="F13" s="36"/>
      <c r="G13" s="36"/>
      <c r="H13" s="36"/>
      <c r="I13" s="36"/>
      <c r="J13" s="36"/>
      <c r="K13" s="36"/>
      <c r="L13" s="36"/>
      <c r="M13" s="36"/>
      <c r="N13" s="36"/>
      <c r="O13" s="36"/>
      <c r="P13" s="36"/>
      <c r="Q13" s="36"/>
      <c r="R13" s="36"/>
      <c r="S13" s="36"/>
      <c r="T13" s="36"/>
      <c r="U13" s="36"/>
      <c r="V13" s="36"/>
    </row>
    <row r="14" spans="1:25" ht="24" customHeight="1" x14ac:dyDescent="0.2">
      <c r="A14" s="222"/>
      <c r="B14" s="223" t="s">
        <v>2833</v>
      </c>
      <c r="C14" s="224" t="s">
        <v>2834</v>
      </c>
      <c r="D14" s="277">
        <f>SUM(D15:D21)</f>
        <v>0</v>
      </c>
      <c r="E14" s="277">
        <f>SUM(E15:E21)</f>
        <v>0</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2835</v>
      </c>
      <c r="C15" s="224" t="s">
        <v>2836</v>
      </c>
      <c r="D15" s="278">
        <v>0</v>
      </c>
      <c r="E15" s="280">
        <v>0</v>
      </c>
      <c r="F15" s="36"/>
      <c r="G15" s="36"/>
      <c r="H15" s="36"/>
      <c r="I15" s="36"/>
      <c r="J15" s="36"/>
      <c r="K15" s="36"/>
      <c r="L15" s="36"/>
      <c r="M15" s="36"/>
      <c r="N15" s="36"/>
      <c r="O15" s="36"/>
      <c r="P15" s="36"/>
      <c r="Q15" s="36"/>
      <c r="R15" s="36"/>
      <c r="S15" s="36"/>
      <c r="T15" s="36"/>
      <c r="U15" s="36"/>
      <c r="V15" s="36"/>
    </row>
    <row r="16" spans="1:25" ht="24" customHeight="1" x14ac:dyDescent="0.2">
      <c r="A16" s="222"/>
      <c r="B16" s="223" t="s">
        <v>2837</v>
      </c>
      <c r="C16" s="224" t="s">
        <v>2838</v>
      </c>
      <c r="D16" s="278">
        <v>0</v>
      </c>
      <c r="E16" s="280">
        <v>0</v>
      </c>
      <c r="F16" s="36"/>
      <c r="G16" s="36"/>
      <c r="H16" s="36"/>
      <c r="I16" s="36"/>
      <c r="J16" s="36"/>
      <c r="K16" s="36"/>
      <c r="L16" s="36"/>
      <c r="M16" s="36"/>
      <c r="N16" s="36"/>
      <c r="O16" s="36"/>
      <c r="P16" s="36"/>
      <c r="Q16" s="36"/>
      <c r="R16" s="36"/>
      <c r="S16" s="36"/>
      <c r="T16" s="36"/>
      <c r="U16" s="36"/>
      <c r="V16" s="36"/>
    </row>
    <row r="17" spans="1:22" ht="13.5" customHeight="1" x14ac:dyDescent="0.2">
      <c r="A17" s="222"/>
      <c r="B17" s="223" t="s">
        <v>2839</v>
      </c>
      <c r="C17" s="224" t="s">
        <v>2840</v>
      </c>
      <c r="D17" s="278">
        <v>0</v>
      </c>
      <c r="E17" s="280">
        <v>0</v>
      </c>
      <c r="F17" s="36"/>
      <c r="G17" s="36"/>
      <c r="H17" s="36"/>
      <c r="I17" s="36"/>
      <c r="J17" s="36"/>
      <c r="K17" s="36"/>
      <c r="L17" s="36"/>
      <c r="M17" s="36"/>
      <c r="N17" s="36"/>
      <c r="O17" s="36"/>
      <c r="P17" s="36"/>
      <c r="Q17" s="36"/>
      <c r="R17" s="36"/>
      <c r="S17" s="36"/>
      <c r="T17" s="36"/>
      <c r="U17" s="36"/>
      <c r="V17" s="36"/>
    </row>
    <row r="18" spans="1:22" ht="13.5" customHeight="1" x14ac:dyDescent="0.2">
      <c r="A18" s="222"/>
      <c r="B18" s="223" t="s">
        <v>2841</v>
      </c>
      <c r="C18" s="224" t="s">
        <v>2842</v>
      </c>
      <c r="D18" s="278">
        <v>0</v>
      </c>
      <c r="E18" s="280">
        <v>0</v>
      </c>
      <c r="F18" s="36"/>
      <c r="G18" s="36"/>
      <c r="H18" s="36"/>
      <c r="I18" s="36"/>
      <c r="J18" s="36"/>
      <c r="K18" s="36"/>
      <c r="L18" s="36"/>
      <c r="M18" s="36"/>
      <c r="N18" s="36"/>
      <c r="O18" s="36"/>
      <c r="P18" s="36"/>
      <c r="Q18" s="36"/>
      <c r="R18" s="36"/>
      <c r="S18" s="36"/>
      <c r="T18" s="36"/>
      <c r="U18" s="36"/>
      <c r="V18" s="36"/>
    </row>
    <row r="19" spans="1:22" ht="13.5" customHeight="1" x14ac:dyDescent="0.2">
      <c r="A19" s="222"/>
      <c r="B19" s="223" t="s">
        <v>2843</v>
      </c>
      <c r="C19" s="224" t="s">
        <v>2844</v>
      </c>
      <c r="D19" s="278">
        <v>0</v>
      </c>
      <c r="E19" s="280">
        <v>0</v>
      </c>
      <c r="F19" s="36"/>
      <c r="G19" s="36"/>
      <c r="H19" s="36"/>
      <c r="I19" s="36"/>
      <c r="J19" s="36"/>
      <c r="K19" s="36"/>
      <c r="L19" s="36"/>
      <c r="M19" s="36"/>
      <c r="N19" s="36"/>
      <c r="O19" s="36"/>
      <c r="P19" s="36"/>
      <c r="Q19" s="36"/>
      <c r="R19" s="36"/>
      <c r="S19" s="36"/>
      <c r="T19" s="36"/>
      <c r="U19" s="36"/>
      <c r="V19" s="36"/>
    </row>
    <row r="20" spans="1:22" ht="13.5" customHeight="1" x14ac:dyDescent="0.2">
      <c r="A20" s="222"/>
      <c r="B20" s="223" t="s">
        <v>2845</v>
      </c>
      <c r="C20" s="224" t="s">
        <v>2846</v>
      </c>
      <c r="D20" s="278">
        <v>0</v>
      </c>
      <c r="E20" s="280">
        <v>0</v>
      </c>
      <c r="F20" s="36"/>
      <c r="G20" s="36"/>
      <c r="H20" s="36"/>
      <c r="I20" s="36"/>
      <c r="J20" s="36"/>
      <c r="K20" s="36"/>
      <c r="L20" s="36"/>
      <c r="M20" s="36"/>
      <c r="N20" s="36"/>
      <c r="O20" s="36"/>
      <c r="P20" s="36"/>
      <c r="Q20" s="36"/>
      <c r="R20" s="36"/>
      <c r="S20" s="36"/>
      <c r="T20" s="36"/>
      <c r="U20" s="36"/>
      <c r="V20" s="36"/>
    </row>
    <row r="21" spans="1:22" ht="13.5" customHeight="1" x14ac:dyDescent="0.2">
      <c r="A21" s="222"/>
      <c r="B21" s="223" t="s">
        <v>2847</v>
      </c>
      <c r="C21" s="224" t="s">
        <v>2848</v>
      </c>
      <c r="D21" s="278">
        <v>0</v>
      </c>
      <c r="E21" s="280">
        <v>0</v>
      </c>
      <c r="F21" s="36"/>
      <c r="G21" s="36"/>
      <c r="H21" s="36"/>
      <c r="I21" s="36"/>
      <c r="J21" s="36"/>
      <c r="K21" s="36"/>
      <c r="L21" s="36"/>
      <c r="M21" s="36"/>
      <c r="N21" s="36"/>
      <c r="O21" s="36"/>
      <c r="P21" s="36"/>
      <c r="Q21" s="36"/>
      <c r="R21" s="36"/>
      <c r="S21" s="36"/>
      <c r="T21" s="36"/>
      <c r="U21" s="36"/>
      <c r="V21" s="36"/>
    </row>
    <row r="22" spans="1:22" ht="13.5" customHeight="1" x14ac:dyDescent="0.2">
      <c r="A22" s="222" t="s">
        <v>2849</v>
      </c>
      <c r="B22" s="223" t="s">
        <v>2850</v>
      </c>
      <c r="C22" s="224" t="s">
        <v>2849</v>
      </c>
      <c r="D22" s="277">
        <f>D23+D30</f>
        <v>159557.63</v>
      </c>
      <c r="E22" s="282">
        <f>E23+E30</f>
        <v>0</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2851</v>
      </c>
      <c r="C23" s="224" t="s">
        <v>2852</v>
      </c>
      <c r="D23" s="277">
        <f>SUM(D24:D29)</f>
        <v>159557.63</v>
      </c>
      <c r="E23" s="282">
        <f>SUM(E24:E29)</f>
        <v>0</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2823</v>
      </c>
      <c r="C24" s="224" t="s">
        <v>2853</v>
      </c>
      <c r="D24" s="278"/>
      <c r="E24" s="280">
        <v>0</v>
      </c>
      <c r="F24" s="36"/>
      <c r="G24" s="36"/>
      <c r="H24" s="36"/>
      <c r="I24" s="36"/>
      <c r="J24" s="36"/>
      <c r="K24" s="36"/>
      <c r="L24" s="36"/>
      <c r="M24" s="36"/>
      <c r="N24" s="36"/>
      <c r="O24" s="36"/>
      <c r="P24" s="36"/>
      <c r="Q24" s="36"/>
      <c r="R24" s="36"/>
      <c r="S24" s="36"/>
      <c r="T24" s="36"/>
      <c r="U24" s="36"/>
      <c r="V24" s="36"/>
    </row>
    <row r="25" spans="1:22" ht="13.5" customHeight="1" x14ac:dyDescent="0.2">
      <c r="A25" s="222"/>
      <c r="B25" s="223" t="s">
        <v>2825</v>
      </c>
      <c r="C25" s="224" t="s">
        <v>2854</v>
      </c>
      <c r="D25" s="278">
        <v>159557.63</v>
      </c>
      <c r="E25" s="280">
        <v>0</v>
      </c>
      <c r="F25" s="36"/>
      <c r="G25" s="36"/>
      <c r="H25" s="36"/>
      <c r="I25" s="36"/>
      <c r="J25" s="36"/>
      <c r="K25" s="36"/>
      <c r="L25" s="36"/>
      <c r="M25" s="36"/>
      <c r="N25" s="36"/>
      <c r="O25" s="36"/>
      <c r="P25" s="36"/>
      <c r="Q25" s="36"/>
      <c r="R25" s="36"/>
      <c r="S25" s="36"/>
      <c r="T25" s="36"/>
      <c r="U25" s="36"/>
      <c r="V25" s="36"/>
    </row>
    <row r="26" spans="1:22" ht="13.5" customHeight="1" x14ac:dyDescent="0.2">
      <c r="A26" s="222"/>
      <c r="B26" s="223" t="s">
        <v>2056</v>
      </c>
      <c r="C26" s="224" t="s">
        <v>2855</v>
      </c>
      <c r="D26" s="278">
        <v>0</v>
      </c>
      <c r="E26" s="280">
        <v>0</v>
      </c>
      <c r="F26" s="36"/>
      <c r="G26" s="36"/>
      <c r="H26" s="36"/>
      <c r="I26" s="36"/>
      <c r="J26" s="36"/>
      <c r="K26" s="36"/>
      <c r="L26" s="36"/>
      <c r="M26" s="36"/>
      <c r="N26" s="36"/>
      <c r="O26" s="36"/>
      <c r="P26" s="36"/>
      <c r="Q26" s="36"/>
      <c r="R26" s="36"/>
      <c r="S26" s="36"/>
      <c r="T26" s="36"/>
      <c r="U26" s="36"/>
      <c r="V26" s="36"/>
    </row>
    <row r="27" spans="1:22" ht="13.5" customHeight="1" x14ac:dyDescent="0.2">
      <c r="A27" s="222"/>
      <c r="B27" s="223" t="s">
        <v>392</v>
      </c>
      <c r="C27" s="224" t="s">
        <v>2856</v>
      </c>
      <c r="D27" s="278">
        <v>0</v>
      </c>
      <c r="E27" s="280">
        <v>0</v>
      </c>
      <c r="F27" s="36"/>
      <c r="G27" s="36"/>
      <c r="H27" s="36"/>
      <c r="I27" s="36"/>
      <c r="J27" s="36"/>
      <c r="K27" s="36"/>
      <c r="L27" s="36"/>
      <c r="M27" s="36"/>
      <c r="N27" s="36"/>
      <c r="O27" s="36"/>
      <c r="P27" s="36"/>
      <c r="Q27" s="36"/>
      <c r="R27" s="36"/>
      <c r="S27" s="36"/>
      <c r="T27" s="36"/>
      <c r="U27" s="36"/>
      <c r="V27" s="36"/>
    </row>
    <row r="28" spans="1:22" ht="13.5" customHeight="1" x14ac:dyDescent="0.2">
      <c r="A28" s="222"/>
      <c r="B28" s="223" t="s">
        <v>2829</v>
      </c>
      <c r="C28" s="224" t="s">
        <v>2857</v>
      </c>
      <c r="D28" s="278">
        <v>0</v>
      </c>
      <c r="E28" s="280">
        <v>0</v>
      </c>
      <c r="F28" s="36"/>
      <c r="G28" s="36"/>
      <c r="H28" s="36"/>
      <c r="I28" s="36"/>
      <c r="J28" s="36"/>
      <c r="K28" s="36"/>
      <c r="L28" s="36"/>
      <c r="M28" s="36"/>
      <c r="N28" s="36"/>
      <c r="O28" s="36"/>
      <c r="P28" s="36"/>
      <c r="Q28" s="36"/>
      <c r="R28" s="36"/>
      <c r="S28" s="36"/>
      <c r="T28" s="36"/>
      <c r="U28" s="36"/>
      <c r="V28" s="36"/>
    </row>
    <row r="29" spans="1:22" ht="13.5" customHeight="1" x14ac:dyDescent="0.2">
      <c r="A29" s="222"/>
      <c r="B29" s="223" t="s">
        <v>2831</v>
      </c>
      <c r="C29" s="224" t="s">
        <v>2858</v>
      </c>
      <c r="D29" s="278">
        <v>0</v>
      </c>
      <c r="E29" s="280">
        <v>0</v>
      </c>
      <c r="F29" s="36"/>
      <c r="G29" s="36"/>
      <c r="H29" s="36"/>
      <c r="I29" s="36"/>
      <c r="J29" s="36"/>
      <c r="K29" s="36"/>
      <c r="L29" s="36"/>
      <c r="M29" s="36"/>
      <c r="N29" s="36"/>
      <c r="O29" s="36"/>
      <c r="P29" s="36"/>
      <c r="Q29" s="36"/>
      <c r="R29" s="36"/>
      <c r="S29" s="36"/>
      <c r="T29" s="36"/>
      <c r="U29" s="36"/>
      <c r="V29" s="36"/>
    </row>
    <row r="30" spans="1:22" ht="13.5" customHeight="1" x14ac:dyDescent="0.2">
      <c r="A30" s="222"/>
      <c r="B30" s="223" t="s">
        <v>2859</v>
      </c>
      <c r="C30" s="224" t="s">
        <v>2860</v>
      </c>
      <c r="D30" s="277">
        <f>SUM(D31:D37)</f>
        <v>0</v>
      </c>
      <c r="E30" s="282">
        <f>SUM(E31:E37)</f>
        <v>0</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2835</v>
      </c>
      <c r="C31" s="224" t="s">
        <v>2861</v>
      </c>
      <c r="D31" s="278">
        <v>0</v>
      </c>
      <c r="E31" s="280">
        <v>0</v>
      </c>
      <c r="F31" s="36"/>
      <c r="G31" s="36"/>
      <c r="H31" s="36"/>
      <c r="I31" s="36"/>
      <c r="J31" s="36"/>
      <c r="K31" s="36"/>
      <c r="L31" s="36"/>
      <c r="M31" s="36"/>
      <c r="N31" s="36"/>
      <c r="O31" s="36"/>
      <c r="P31" s="36"/>
      <c r="Q31" s="36"/>
      <c r="R31" s="36"/>
      <c r="S31" s="36"/>
      <c r="T31" s="36"/>
      <c r="U31" s="36"/>
      <c r="V31" s="36"/>
    </row>
    <row r="32" spans="1:22" ht="24" customHeight="1" x14ac:dyDescent="0.2">
      <c r="A32" s="222"/>
      <c r="B32" s="223" t="s">
        <v>2837</v>
      </c>
      <c r="C32" s="224" t="s">
        <v>2862</v>
      </c>
      <c r="D32" s="278">
        <v>0</v>
      </c>
      <c r="E32" s="280">
        <v>0</v>
      </c>
      <c r="F32" s="36"/>
      <c r="G32" s="36"/>
      <c r="H32" s="36"/>
      <c r="I32" s="36"/>
      <c r="J32" s="36"/>
      <c r="K32" s="36"/>
      <c r="L32" s="36"/>
      <c r="M32" s="36"/>
      <c r="N32" s="36"/>
      <c r="O32" s="36"/>
      <c r="P32" s="36"/>
      <c r="Q32" s="36"/>
      <c r="R32" s="36"/>
      <c r="S32" s="36"/>
      <c r="T32" s="36"/>
      <c r="U32" s="36"/>
      <c r="V32" s="36"/>
    </row>
    <row r="33" spans="1:22" ht="13.5" customHeight="1" x14ac:dyDescent="0.2">
      <c r="A33" s="222"/>
      <c r="B33" s="223" t="s">
        <v>2839</v>
      </c>
      <c r="C33" s="224" t="s">
        <v>2863</v>
      </c>
      <c r="D33" s="278">
        <v>0</v>
      </c>
      <c r="E33" s="280">
        <v>0</v>
      </c>
      <c r="F33" s="36"/>
      <c r="G33" s="36"/>
      <c r="H33" s="36"/>
      <c r="I33" s="36"/>
      <c r="J33" s="36"/>
      <c r="K33" s="36"/>
      <c r="L33" s="36"/>
      <c r="M33" s="36"/>
      <c r="N33" s="36"/>
      <c r="O33" s="36"/>
      <c r="P33" s="36"/>
      <c r="Q33" s="36"/>
      <c r="R33" s="36"/>
      <c r="S33" s="36"/>
      <c r="T33" s="36"/>
      <c r="U33" s="36"/>
      <c r="V33" s="36"/>
    </row>
    <row r="34" spans="1:22" ht="13.5" customHeight="1" x14ac:dyDescent="0.2">
      <c r="A34" s="222"/>
      <c r="B34" s="223" t="s">
        <v>2841</v>
      </c>
      <c r="C34" s="224" t="s">
        <v>2864</v>
      </c>
      <c r="D34" s="278">
        <v>0</v>
      </c>
      <c r="E34" s="280">
        <v>0</v>
      </c>
      <c r="F34" s="36"/>
      <c r="G34" s="36"/>
      <c r="H34" s="36"/>
      <c r="I34" s="36"/>
      <c r="J34" s="36"/>
      <c r="K34" s="36"/>
      <c r="L34" s="36"/>
      <c r="M34" s="36"/>
      <c r="N34" s="36"/>
      <c r="O34" s="36"/>
      <c r="P34" s="36"/>
      <c r="Q34" s="36"/>
      <c r="R34" s="36"/>
      <c r="S34" s="36"/>
      <c r="T34" s="36"/>
      <c r="U34" s="36"/>
      <c r="V34" s="36"/>
    </row>
    <row r="35" spans="1:22" ht="13.5" customHeight="1" x14ac:dyDescent="0.2">
      <c r="A35" s="222"/>
      <c r="B35" s="223" t="s">
        <v>2843</v>
      </c>
      <c r="C35" s="224" t="s">
        <v>2865</v>
      </c>
      <c r="D35" s="278">
        <v>0</v>
      </c>
      <c r="E35" s="280">
        <v>0</v>
      </c>
      <c r="F35" s="36"/>
      <c r="G35" s="36"/>
      <c r="H35" s="36"/>
      <c r="I35" s="36"/>
      <c r="J35" s="36"/>
      <c r="K35" s="36"/>
      <c r="L35" s="36"/>
      <c r="M35" s="36"/>
      <c r="N35" s="36"/>
      <c r="O35" s="36"/>
      <c r="P35" s="36"/>
      <c r="Q35" s="36"/>
      <c r="R35" s="36"/>
      <c r="S35" s="36"/>
      <c r="T35" s="36"/>
      <c r="U35" s="36"/>
      <c r="V35" s="36"/>
    </row>
    <row r="36" spans="1:22" ht="13.5" customHeight="1" x14ac:dyDescent="0.2">
      <c r="A36" s="222"/>
      <c r="B36" s="223" t="s">
        <v>2845</v>
      </c>
      <c r="C36" s="224" t="s">
        <v>2866</v>
      </c>
      <c r="D36" s="278">
        <v>0</v>
      </c>
      <c r="E36" s="280">
        <v>0</v>
      </c>
      <c r="F36" s="36"/>
      <c r="G36" s="36"/>
      <c r="H36" s="36"/>
      <c r="I36" s="36"/>
      <c r="J36" s="36"/>
      <c r="K36" s="36"/>
      <c r="L36" s="36"/>
      <c r="M36" s="36"/>
      <c r="N36" s="36"/>
      <c r="O36" s="36"/>
      <c r="P36" s="36"/>
      <c r="Q36" s="36"/>
      <c r="R36" s="36"/>
      <c r="S36" s="36"/>
      <c r="T36" s="36"/>
      <c r="U36" s="36"/>
      <c r="V36" s="36"/>
    </row>
    <row r="37" spans="1:22" ht="13.5" customHeight="1" x14ac:dyDescent="0.2">
      <c r="A37" s="222"/>
      <c r="B37" s="223" t="s">
        <v>2847</v>
      </c>
      <c r="C37" s="224" t="s">
        <v>2867</v>
      </c>
      <c r="D37" s="278">
        <v>0</v>
      </c>
      <c r="E37" s="280">
        <v>0</v>
      </c>
      <c r="F37" s="36"/>
      <c r="G37" s="36"/>
      <c r="H37" s="36"/>
      <c r="I37" s="36"/>
      <c r="J37" s="36"/>
      <c r="K37" s="36"/>
      <c r="L37" s="36"/>
      <c r="M37" s="36"/>
      <c r="N37" s="36"/>
      <c r="O37" s="36"/>
      <c r="P37" s="36"/>
      <c r="Q37" s="36"/>
      <c r="R37" s="36"/>
      <c r="S37" s="36"/>
      <c r="T37" s="36"/>
      <c r="U37" s="36"/>
      <c r="V37" s="36"/>
    </row>
    <row r="38" spans="1:22" ht="13.5" customHeight="1" x14ac:dyDescent="0.2">
      <c r="A38" s="222" t="s">
        <v>2868</v>
      </c>
      <c r="B38" s="223" t="s">
        <v>2869</v>
      </c>
      <c r="C38" s="224" t="s">
        <v>2868</v>
      </c>
      <c r="D38" s="277">
        <f>D39+D44</f>
        <v>0</v>
      </c>
      <c r="E38" s="282">
        <f>E39+E44</f>
        <v>0</v>
      </c>
      <c r="F38" s="36"/>
      <c r="G38" s="36"/>
      <c r="H38" s="36"/>
      <c r="I38" s="36"/>
      <c r="J38" s="36"/>
      <c r="K38" s="36"/>
      <c r="L38" s="36"/>
      <c r="M38" s="36"/>
      <c r="N38" s="36"/>
      <c r="O38" s="36"/>
      <c r="P38" s="36"/>
      <c r="Q38" s="36"/>
      <c r="R38" s="36"/>
      <c r="S38" s="36"/>
      <c r="T38" s="36"/>
      <c r="U38" s="36"/>
      <c r="V38" s="36"/>
    </row>
    <row r="39" spans="1:22" ht="13.5" customHeight="1" x14ac:dyDescent="0.2">
      <c r="A39" s="222" t="s">
        <v>2870</v>
      </c>
      <c r="B39" s="223" t="s">
        <v>2871</v>
      </c>
      <c r="C39" s="224" t="s">
        <v>2870</v>
      </c>
      <c r="D39" s="277">
        <f>SUM(D40:D43)</f>
        <v>0</v>
      </c>
      <c r="E39" s="282">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2872</v>
      </c>
      <c r="C40" s="224" t="s">
        <v>2873</v>
      </c>
      <c r="D40" s="278">
        <v>0</v>
      </c>
      <c r="E40" s="280">
        <v>0</v>
      </c>
      <c r="F40" s="36"/>
      <c r="G40" s="36"/>
      <c r="H40" s="36"/>
      <c r="I40" s="36"/>
      <c r="J40" s="36"/>
      <c r="K40" s="36"/>
      <c r="L40" s="36"/>
      <c r="M40" s="36"/>
      <c r="N40" s="36"/>
      <c r="O40" s="36"/>
      <c r="P40" s="36"/>
      <c r="Q40" s="36"/>
      <c r="R40" s="36"/>
      <c r="S40" s="36"/>
      <c r="T40" s="36"/>
      <c r="U40" s="36"/>
      <c r="V40" s="36"/>
    </row>
    <row r="41" spans="1:22" ht="13.5" customHeight="1" x14ac:dyDescent="0.2">
      <c r="A41" s="222"/>
      <c r="B41" s="223" t="s">
        <v>2315</v>
      </c>
      <c r="C41" s="224" t="s">
        <v>2874</v>
      </c>
      <c r="D41" s="278">
        <v>0</v>
      </c>
      <c r="E41" s="280">
        <v>0</v>
      </c>
      <c r="F41" s="36"/>
      <c r="G41" s="36"/>
      <c r="H41" s="36"/>
      <c r="I41" s="36"/>
      <c r="J41" s="36"/>
      <c r="K41" s="36"/>
      <c r="L41" s="36"/>
      <c r="M41" s="36"/>
      <c r="N41" s="36"/>
      <c r="O41" s="36"/>
      <c r="P41" s="36"/>
      <c r="Q41" s="36"/>
      <c r="R41" s="36"/>
      <c r="S41" s="36"/>
      <c r="T41" s="36"/>
      <c r="U41" s="36"/>
      <c r="V41" s="36"/>
    </row>
    <row r="42" spans="1:22" ht="13.5" customHeight="1" x14ac:dyDescent="0.2">
      <c r="A42" s="222"/>
      <c r="B42" s="223" t="s">
        <v>2875</v>
      </c>
      <c r="C42" s="224" t="s">
        <v>2876</v>
      </c>
      <c r="D42" s="278">
        <v>0</v>
      </c>
      <c r="E42" s="280">
        <v>0</v>
      </c>
      <c r="F42" s="36"/>
      <c r="G42" s="36"/>
      <c r="H42" s="36"/>
      <c r="I42" s="36"/>
      <c r="J42" s="36"/>
      <c r="K42" s="36"/>
      <c r="L42" s="36"/>
      <c r="M42" s="36"/>
      <c r="N42" s="36"/>
      <c r="O42" s="36"/>
      <c r="P42" s="36"/>
      <c r="Q42" s="36"/>
      <c r="R42" s="36"/>
      <c r="S42" s="36"/>
      <c r="T42" s="36"/>
      <c r="U42" s="36"/>
      <c r="V42" s="36"/>
    </row>
    <row r="43" spans="1:22" ht="13.5" customHeight="1" x14ac:dyDescent="0.2">
      <c r="A43" s="222"/>
      <c r="B43" s="223" t="s">
        <v>2877</v>
      </c>
      <c r="C43" s="224" t="s">
        <v>2878</v>
      </c>
      <c r="D43" s="278">
        <v>0</v>
      </c>
      <c r="E43" s="280">
        <v>0</v>
      </c>
      <c r="F43" s="36"/>
      <c r="G43" s="36"/>
      <c r="H43" s="36"/>
      <c r="I43" s="36"/>
      <c r="J43" s="36"/>
      <c r="K43" s="36"/>
      <c r="L43" s="36"/>
      <c r="M43" s="36"/>
      <c r="N43" s="36"/>
      <c r="O43" s="36"/>
      <c r="P43" s="36"/>
      <c r="Q43" s="36"/>
      <c r="R43" s="36"/>
      <c r="S43" s="36"/>
      <c r="T43" s="36"/>
      <c r="U43" s="36"/>
      <c r="V43" s="36"/>
    </row>
    <row r="44" spans="1:22" ht="13.5" customHeight="1" x14ac:dyDescent="0.2">
      <c r="A44" s="222" t="s">
        <v>2879</v>
      </c>
      <c r="B44" s="223" t="s">
        <v>2880</v>
      </c>
      <c r="C44" s="224" t="s">
        <v>2879</v>
      </c>
      <c r="D44" s="277">
        <f>SUM(D45:D48)</f>
        <v>0</v>
      </c>
      <c r="E44" s="282">
        <f>SUM(E45:E48)</f>
        <v>0</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2872</v>
      </c>
      <c r="C45" s="224" t="s">
        <v>2881</v>
      </c>
      <c r="D45" s="278">
        <v>0</v>
      </c>
      <c r="E45" s="280">
        <v>0</v>
      </c>
      <c r="F45" s="36"/>
      <c r="G45" s="36"/>
      <c r="H45" s="36"/>
      <c r="I45" s="36"/>
      <c r="J45" s="36"/>
      <c r="K45" s="36"/>
      <c r="L45" s="36"/>
      <c r="M45" s="36"/>
      <c r="N45" s="36"/>
      <c r="O45" s="36"/>
      <c r="P45" s="36"/>
      <c r="Q45" s="36"/>
      <c r="R45" s="36"/>
      <c r="S45" s="36"/>
      <c r="T45" s="36"/>
      <c r="U45" s="36"/>
      <c r="V45" s="36"/>
    </row>
    <row r="46" spans="1:22" ht="13.5" customHeight="1" x14ac:dyDescent="0.2">
      <c r="A46" s="222"/>
      <c r="B46" s="223" t="s">
        <v>2315</v>
      </c>
      <c r="C46" s="224" t="s">
        <v>2882</v>
      </c>
      <c r="D46" s="278">
        <v>0</v>
      </c>
      <c r="E46" s="280">
        <v>0</v>
      </c>
      <c r="F46" s="36"/>
      <c r="G46" s="36"/>
      <c r="H46" s="36"/>
      <c r="I46" s="36"/>
      <c r="J46" s="36"/>
      <c r="K46" s="36"/>
      <c r="L46" s="36"/>
      <c r="M46" s="36"/>
      <c r="N46" s="36"/>
      <c r="O46" s="36"/>
      <c r="P46" s="36"/>
      <c r="Q46" s="36"/>
      <c r="R46" s="36"/>
      <c r="S46" s="36"/>
      <c r="T46" s="36"/>
      <c r="U46" s="36"/>
      <c r="V46" s="36"/>
    </row>
    <row r="47" spans="1:22" ht="13.5" customHeight="1" x14ac:dyDescent="0.2">
      <c r="A47" s="222"/>
      <c r="B47" s="223" t="s">
        <v>2875</v>
      </c>
      <c r="C47" s="224" t="s">
        <v>2883</v>
      </c>
      <c r="D47" s="278">
        <v>0</v>
      </c>
      <c r="E47" s="280">
        <v>0</v>
      </c>
      <c r="F47" s="36"/>
      <c r="G47" s="36"/>
      <c r="H47" s="36"/>
      <c r="I47" s="36"/>
      <c r="J47" s="36"/>
      <c r="K47" s="36"/>
      <c r="L47" s="36"/>
      <c r="M47" s="36"/>
      <c r="N47" s="36"/>
      <c r="O47" s="36"/>
      <c r="P47" s="36"/>
      <c r="Q47" s="36"/>
      <c r="R47" s="36"/>
      <c r="S47" s="36"/>
      <c r="T47" s="36"/>
      <c r="U47" s="36"/>
      <c r="V47" s="36"/>
    </row>
    <row r="48" spans="1:22" ht="13.5" customHeight="1" x14ac:dyDescent="0.2">
      <c r="A48" s="69"/>
      <c r="B48" s="225" t="s">
        <v>2877</v>
      </c>
      <c r="C48" s="226" t="s">
        <v>2884</v>
      </c>
      <c r="D48" s="283">
        <v>0</v>
      </c>
      <c r="E48" s="284">
        <v>0</v>
      </c>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97"/>
    </row>
    <row r="250" spans="1:22" ht="15.75" customHeight="1" x14ac:dyDescent="0.2">
      <c r="A250"/>
      <c r="C250" s="97"/>
    </row>
    <row r="251" spans="1:22" ht="15.75" customHeight="1" x14ac:dyDescent="0.2">
      <c r="A251"/>
      <c r="C251" s="97"/>
    </row>
    <row r="252" spans="1:22" ht="15.75" customHeight="1" x14ac:dyDescent="0.2">
      <c r="A252"/>
      <c r="C252" s="97"/>
    </row>
    <row r="253" spans="1:22" ht="15.75" customHeight="1" x14ac:dyDescent="0.2">
      <c r="A253"/>
      <c r="C253" s="97"/>
    </row>
    <row r="254" spans="1:22" ht="15.75" customHeight="1" x14ac:dyDescent="0.2">
      <c r="A254"/>
      <c r="C254" s="97"/>
    </row>
    <row r="255" spans="1:22" ht="15.75" customHeight="1" x14ac:dyDescent="0.2">
      <c r="A255"/>
      <c r="C255" s="97"/>
    </row>
    <row r="256" spans="1:22" ht="15.75" customHeight="1" x14ac:dyDescent="0.2">
      <c r="A256"/>
      <c r="C256" s="97"/>
    </row>
    <row r="257" spans="1:3" ht="15.75" customHeight="1" x14ac:dyDescent="0.2">
      <c r="A257"/>
      <c r="C257" s="97"/>
    </row>
    <row r="258" spans="1:3" ht="15.75" customHeight="1" x14ac:dyDescent="0.2">
      <c r="A258"/>
      <c r="C258" s="97"/>
    </row>
    <row r="259" spans="1:3" ht="15.75" customHeight="1" x14ac:dyDescent="0.2">
      <c r="A259"/>
      <c r="C259" s="97"/>
    </row>
    <row r="260" spans="1:3" ht="15.75" customHeight="1" x14ac:dyDescent="0.2">
      <c r="A260"/>
      <c r="C260" s="97"/>
    </row>
    <row r="261" spans="1:3" ht="15.75" customHeight="1" x14ac:dyDescent="0.2">
      <c r="A261"/>
      <c r="C261" s="97"/>
    </row>
    <row r="262" spans="1:3" ht="15.75" customHeight="1" x14ac:dyDescent="0.2">
      <c r="A262"/>
      <c r="C262" s="97"/>
    </row>
    <row r="263" spans="1:3" ht="15.75" customHeight="1" x14ac:dyDescent="0.2">
      <c r="A263"/>
      <c r="C263" s="97"/>
    </row>
    <row r="264" spans="1:3" ht="15.75" customHeight="1" x14ac:dyDescent="0.2">
      <c r="A264"/>
      <c r="C264" s="97"/>
    </row>
    <row r="265" spans="1:3" ht="15.75" customHeight="1" x14ac:dyDescent="0.2">
      <c r="A265"/>
      <c r="C265" s="97"/>
    </row>
    <row r="266" spans="1:3" ht="15.75" customHeight="1" x14ac:dyDescent="0.2">
      <c r="A266"/>
      <c r="C266" s="97"/>
    </row>
    <row r="267" spans="1:3" ht="15.75" customHeight="1" x14ac:dyDescent="0.2">
      <c r="A267"/>
      <c r="C267" s="97"/>
    </row>
    <row r="268" spans="1:3" ht="15.75" customHeight="1" x14ac:dyDescent="0.2">
      <c r="A268"/>
      <c r="C268" s="97"/>
    </row>
    <row r="269" spans="1:3" ht="15.75" customHeight="1" x14ac:dyDescent="0.2">
      <c r="A269"/>
      <c r="C269" s="97"/>
    </row>
    <row r="270" spans="1:3" ht="15.75" customHeight="1" x14ac:dyDescent="0.2">
      <c r="A270"/>
      <c r="C270" s="97"/>
    </row>
    <row r="271" spans="1:3" ht="15.75" customHeight="1" x14ac:dyDescent="0.2">
      <c r="A271"/>
      <c r="C271" s="97"/>
    </row>
    <row r="272" spans="1:3" ht="15.75" customHeight="1" x14ac:dyDescent="0.2">
      <c r="A272"/>
      <c r="C272" s="97"/>
    </row>
    <row r="273" spans="1:3" ht="15.75" customHeight="1" x14ac:dyDescent="0.2">
      <c r="A273"/>
      <c r="C273" s="97"/>
    </row>
    <row r="274" spans="1:3" ht="15.75" customHeight="1" x14ac:dyDescent="0.2">
      <c r="A274"/>
      <c r="C274" s="97"/>
    </row>
    <row r="275" spans="1:3" ht="15.75" customHeight="1" x14ac:dyDescent="0.2">
      <c r="A275"/>
      <c r="C275" s="97"/>
    </row>
    <row r="276" spans="1:3" ht="15.75" customHeight="1" x14ac:dyDescent="0.2">
      <c r="A276"/>
      <c r="C276" s="97"/>
    </row>
    <row r="277" spans="1:3" ht="15.75" customHeight="1" x14ac:dyDescent="0.2">
      <c r="A277"/>
      <c r="C277" s="97"/>
    </row>
    <row r="278" spans="1:3" ht="15.75" customHeight="1" x14ac:dyDescent="0.2">
      <c r="A278"/>
      <c r="C278" s="97"/>
    </row>
    <row r="279" spans="1:3" ht="15.75" customHeight="1" x14ac:dyDescent="0.2">
      <c r="A279"/>
      <c r="C279" s="97"/>
    </row>
    <row r="280" spans="1:3" ht="15.75" customHeight="1" x14ac:dyDescent="0.2">
      <c r="A280"/>
      <c r="C280" s="97"/>
    </row>
    <row r="281" spans="1:3" ht="15.75" customHeight="1" x14ac:dyDescent="0.2">
      <c r="A281"/>
      <c r="C281" s="97"/>
    </row>
    <row r="282" spans="1:3" ht="15.75" customHeight="1" x14ac:dyDescent="0.2">
      <c r="A282"/>
      <c r="C282" s="97"/>
    </row>
    <row r="283" spans="1:3" ht="15.75" customHeight="1" x14ac:dyDescent="0.2">
      <c r="A283"/>
      <c r="C283" s="97"/>
    </row>
    <row r="284" spans="1:3" ht="15.75" customHeight="1" x14ac:dyDescent="0.2">
      <c r="A284"/>
      <c r="C284" s="97"/>
    </row>
    <row r="285" spans="1:3" ht="15.75" customHeight="1" x14ac:dyDescent="0.2">
      <c r="A285"/>
      <c r="C285" s="97"/>
    </row>
    <row r="286" spans="1:3" ht="15.75" customHeight="1" x14ac:dyDescent="0.2">
      <c r="A286"/>
      <c r="C286" s="97"/>
    </row>
    <row r="287" spans="1:3" ht="15.75" customHeight="1" x14ac:dyDescent="0.2">
      <c r="A287"/>
      <c r="C287" s="97"/>
    </row>
    <row r="288" spans="1:3" ht="15.75" customHeight="1" x14ac:dyDescent="0.2">
      <c r="A288"/>
      <c r="C288" s="97"/>
    </row>
    <row r="289" spans="1:3" ht="15.75" customHeight="1" x14ac:dyDescent="0.2">
      <c r="A289"/>
      <c r="C289" s="97"/>
    </row>
    <row r="290" spans="1:3" ht="15.75" customHeight="1" x14ac:dyDescent="0.2">
      <c r="A290"/>
      <c r="C290" s="97"/>
    </row>
    <row r="291" spans="1:3" ht="15.75" customHeight="1" x14ac:dyDescent="0.2">
      <c r="A291"/>
      <c r="C291" s="97"/>
    </row>
    <row r="292" spans="1:3" ht="15.75" customHeight="1" x14ac:dyDescent="0.2">
      <c r="A292"/>
      <c r="C292" s="97"/>
    </row>
    <row r="293" spans="1:3" ht="15.75" customHeight="1" x14ac:dyDescent="0.2">
      <c r="A293"/>
      <c r="C293" s="97"/>
    </row>
    <row r="294" spans="1:3" ht="15.75" customHeight="1" x14ac:dyDescent="0.2">
      <c r="A294"/>
      <c r="C294" s="97"/>
    </row>
    <row r="295" spans="1:3" ht="15.75" customHeight="1" x14ac:dyDescent="0.2">
      <c r="A295"/>
      <c r="C295" s="97"/>
    </row>
    <row r="296" spans="1:3" ht="15.75" customHeight="1" x14ac:dyDescent="0.2">
      <c r="A296"/>
      <c r="C296" s="97"/>
    </row>
    <row r="297" spans="1:3" ht="15.75" customHeight="1" x14ac:dyDescent="0.2">
      <c r="A297"/>
      <c r="C297" s="97"/>
    </row>
    <row r="298" spans="1:3" ht="15.75" customHeight="1" x14ac:dyDescent="0.2">
      <c r="A298"/>
      <c r="C298" s="97"/>
    </row>
    <row r="299" spans="1:3" ht="15.75" customHeight="1" x14ac:dyDescent="0.2">
      <c r="A299"/>
      <c r="C299" s="97"/>
    </row>
    <row r="300" spans="1:3" ht="15.75" customHeight="1" x14ac:dyDescent="0.2">
      <c r="A300"/>
      <c r="C300" s="97"/>
    </row>
    <row r="301" spans="1:3" ht="15.75" customHeight="1" x14ac:dyDescent="0.2">
      <c r="A301"/>
      <c r="C301" s="97"/>
    </row>
    <row r="302" spans="1:3" ht="15.75" customHeight="1" x14ac:dyDescent="0.2">
      <c r="A302"/>
      <c r="C302" s="97"/>
    </row>
    <row r="303" spans="1:3" ht="15.75" customHeight="1" x14ac:dyDescent="0.2">
      <c r="A303"/>
      <c r="C303" s="97"/>
    </row>
    <row r="304" spans="1:3" ht="15.75" customHeight="1" x14ac:dyDescent="0.2">
      <c r="A304"/>
      <c r="C304" s="97"/>
    </row>
    <row r="305" spans="1:3" ht="15.75" customHeight="1" x14ac:dyDescent="0.2">
      <c r="A305"/>
      <c r="C305" s="97"/>
    </row>
    <row r="306" spans="1:3" ht="15.75" customHeight="1" x14ac:dyDescent="0.2">
      <c r="A306"/>
      <c r="C306" s="97"/>
    </row>
    <row r="307" spans="1:3" ht="15.75" customHeight="1" x14ac:dyDescent="0.2">
      <c r="A307"/>
      <c r="C307" s="97"/>
    </row>
    <row r="308" spans="1:3" ht="15.75" customHeight="1" x14ac:dyDescent="0.2">
      <c r="A308"/>
      <c r="C308" s="97"/>
    </row>
    <row r="309" spans="1:3" ht="15.75" customHeight="1" x14ac:dyDescent="0.2">
      <c r="A309"/>
      <c r="C309" s="97"/>
    </row>
    <row r="310" spans="1:3" ht="15.75" customHeight="1" x14ac:dyDescent="0.2">
      <c r="A310"/>
      <c r="C310" s="97"/>
    </row>
    <row r="311" spans="1:3" ht="15.75" customHeight="1" x14ac:dyDescent="0.2">
      <c r="A311"/>
      <c r="C311" s="97"/>
    </row>
    <row r="312" spans="1:3" ht="15.75" customHeight="1" x14ac:dyDescent="0.2">
      <c r="A312"/>
      <c r="C312" s="97"/>
    </row>
    <row r="313" spans="1:3" ht="15.75" customHeight="1" x14ac:dyDescent="0.2">
      <c r="A313"/>
      <c r="C313" s="97"/>
    </row>
    <row r="314" spans="1:3" ht="15.75" customHeight="1" x14ac:dyDescent="0.2">
      <c r="A314"/>
      <c r="C314" s="97"/>
    </row>
    <row r="315" spans="1:3" ht="15.75" customHeight="1" x14ac:dyDescent="0.2">
      <c r="A315"/>
      <c r="C315" s="97"/>
    </row>
    <row r="316" spans="1:3" ht="15.75" customHeight="1" x14ac:dyDescent="0.2">
      <c r="A316"/>
      <c r="C316" s="97"/>
    </row>
    <row r="317" spans="1:3" ht="15.75" customHeight="1" x14ac:dyDescent="0.2">
      <c r="A317"/>
      <c r="C317" s="97"/>
    </row>
    <row r="318" spans="1:3" ht="15.75" customHeight="1" x14ac:dyDescent="0.2">
      <c r="A318"/>
      <c r="C318" s="97"/>
    </row>
    <row r="319" spans="1:3" ht="15.75" customHeight="1" x14ac:dyDescent="0.2">
      <c r="A319"/>
      <c r="C319" s="97"/>
    </row>
    <row r="320" spans="1:3" ht="15.75" customHeight="1" x14ac:dyDescent="0.2">
      <c r="A320"/>
      <c r="C320" s="97"/>
    </row>
    <row r="321" spans="1:3" ht="15.75" customHeight="1" x14ac:dyDescent="0.2">
      <c r="A321"/>
      <c r="C321" s="97"/>
    </row>
    <row r="322" spans="1:3" ht="15.75" customHeight="1" x14ac:dyDescent="0.2">
      <c r="A322"/>
      <c r="C322" s="97"/>
    </row>
    <row r="323" spans="1:3" ht="15.75" customHeight="1" x14ac:dyDescent="0.2">
      <c r="A323"/>
      <c r="C323" s="97"/>
    </row>
    <row r="324" spans="1:3" ht="15.75" customHeight="1" x14ac:dyDescent="0.2">
      <c r="A324"/>
      <c r="C324" s="97"/>
    </row>
    <row r="325" spans="1:3" ht="15.75" customHeight="1" x14ac:dyDescent="0.2">
      <c r="A325"/>
      <c r="C325" s="97"/>
    </row>
    <row r="326" spans="1:3" ht="15.75" customHeight="1" x14ac:dyDescent="0.2">
      <c r="A326"/>
      <c r="C326" s="97"/>
    </row>
    <row r="327" spans="1:3" ht="15.75" customHeight="1" x14ac:dyDescent="0.2">
      <c r="A327"/>
      <c r="C327" s="97"/>
    </row>
    <row r="328" spans="1:3" ht="15.75" customHeight="1" x14ac:dyDescent="0.2">
      <c r="A328"/>
      <c r="C328" s="97"/>
    </row>
    <row r="329" spans="1:3" ht="15.75" customHeight="1" x14ac:dyDescent="0.2">
      <c r="A329"/>
      <c r="C329" s="97"/>
    </row>
    <row r="330" spans="1:3" ht="15.75" customHeight="1" x14ac:dyDescent="0.2">
      <c r="A330"/>
      <c r="C330" s="97"/>
    </row>
    <row r="331" spans="1:3" ht="15.75" customHeight="1" x14ac:dyDescent="0.2">
      <c r="A331"/>
      <c r="C331" s="97"/>
    </row>
    <row r="332" spans="1:3" ht="15.75" customHeight="1" x14ac:dyDescent="0.2">
      <c r="A332"/>
      <c r="C332" s="97"/>
    </row>
    <row r="333" spans="1:3" ht="15.75" customHeight="1" x14ac:dyDescent="0.2">
      <c r="A333"/>
      <c r="C333" s="97"/>
    </row>
    <row r="334" spans="1:3" ht="15.75" customHeight="1" x14ac:dyDescent="0.2">
      <c r="A334"/>
      <c r="C334" s="97"/>
    </row>
    <row r="335" spans="1:3" ht="15.75" customHeight="1" x14ac:dyDescent="0.2">
      <c r="A335"/>
      <c r="C335" s="97"/>
    </row>
    <row r="336" spans="1:3" ht="15.75" customHeight="1" x14ac:dyDescent="0.2">
      <c r="A336"/>
      <c r="C336" s="97"/>
    </row>
    <row r="337" spans="1:3" ht="15.75" customHeight="1" x14ac:dyDescent="0.2">
      <c r="A337"/>
      <c r="C337" s="97"/>
    </row>
    <row r="338" spans="1:3" ht="15.75" customHeight="1" x14ac:dyDescent="0.2">
      <c r="A338"/>
      <c r="C338" s="97"/>
    </row>
    <row r="339" spans="1:3" ht="15.75" customHeight="1" x14ac:dyDescent="0.2">
      <c r="A339"/>
      <c r="C339" s="97"/>
    </row>
    <row r="340" spans="1:3" ht="15.75" customHeight="1" x14ac:dyDescent="0.2">
      <c r="A340"/>
      <c r="C340" s="97"/>
    </row>
    <row r="341" spans="1:3" ht="15.75" customHeight="1" x14ac:dyDescent="0.2">
      <c r="A341"/>
      <c r="C341" s="97"/>
    </row>
    <row r="342" spans="1:3" ht="15.75" customHeight="1" x14ac:dyDescent="0.2">
      <c r="A342"/>
      <c r="C342" s="97"/>
    </row>
    <row r="343" spans="1:3" ht="15.75" customHeight="1" x14ac:dyDescent="0.2">
      <c r="A343"/>
      <c r="C343" s="97"/>
    </row>
    <row r="344" spans="1:3" ht="15.75" customHeight="1" x14ac:dyDescent="0.2">
      <c r="A344"/>
      <c r="C344" s="97"/>
    </row>
    <row r="345" spans="1:3" ht="15.75" customHeight="1" x14ac:dyDescent="0.2">
      <c r="A345"/>
      <c r="C345" s="97"/>
    </row>
    <row r="346" spans="1:3" ht="15.75" customHeight="1" x14ac:dyDescent="0.2">
      <c r="A346"/>
      <c r="C346" s="97"/>
    </row>
    <row r="347" spans="1:3" ht="15.75" customHeight="1" x14ac:dyDescent="0.2">
      <c r="A347"/>
      <c r="C347" s="97"/>
    </row>
    <row r="348" spans="1:3" ht="15.75" customHeight="1" x14ac:dyDescent="0.2">
      <c r="A348"/>
      <c r="C348" s="97"/>
    </row>
    <row r="349" spans="1:3" ht="15.75" customHeight="1" x14ac:dyDescent="0.2">
      <c r="A349"/>
      <c r="C349" s="97"/>
    </row>
    <row r="350" spans="1:3" ht="15.75" customHeight="1" x14ac:dyDescent="0.2">
      <c r="A350"/>
      <c r="C350" s="97"/>
    </row>
    <row r="351" spans="1:3" ht="15.75" customHeight="1" x14ac:dyDescent="0.2">
      <c r="A351"/>
      <c r="C351" s="97"/>
    </row>
    <row r="352" spans="1:3" ht="15.75" customHeight="1" x14ac:dyDescent="0.2">
      <c r="A352"/>
      <c r="C352" s="97"/>
    </row>
    <row r="353" spans="1:3" ht="15.75" customHeight="1" x14ac:dyDescent="0.2">
      <c r="A353"/>
      <c r="C353" s="97"/>
    </row>
    <row r="354" spans="1:3" ht="15.75" customHeight="1" x14ac:dyDescent="0.2">
      <c r="A354"/>
      <c r="C354" s="97"/>
    </row>
    <row r="355" spans="1:3" ht="15.75" customHeight="1" x14ac:dyDescent="0.2">
      <c r="A355"/>
      <c r="C355" s="97"/>
    </row>
    <row r="356" spans="1:3" ht="15.75" customHeight="1" x14ac:dyDescent="0.2">
      <c r="A356"/>
      <c r="C356" s="97"/>
    </row>
    <row r="357" spans="1:3" ht="15.75" customHeight="1" x14ac:dyDescent="0.2">
      <c r="A357"/>
      <c r="C357" s="97"/>
    </row>
    <row r="358" spans="1:3" ht="15.75" customHeight="1" x14ac:dyDescent="0.2">
      <c r="A358"/>
      <c r="C358" s="97"/>
    </row>
    <row r="359" spans="1:3" ht="15.75" customHeight="1" x14ac:dyDescent="0.2">
      <c r="A359"/>
      <c r="C359" s="97"/>
    </row>
    <row r="360" spans="1:3" ht="15.75" customHeight="1" x14ac:dyDescent="0.2">
      <c r="A360"/>
      <c r="C360" s="97"/>
    </row>
    <row r="361" spans="1:3" ht="15.75" customHeight="1" x14ac:dyDescent="0.2">
      <c r="A361"/>
      <c r="C361" s="97"/>
    </row>
    <row r="362" spans="1:3" ht="15.75" customHeight="1" x14ac:dyDescent="0.2">
      <c r="A362"/>
      <c r="C362" s="97"/>
    </row>
    <row r="363" spans="1:3" ht="15.75" customHeight="1" x14ac:dyDescent="0.2">
      <c r="A363"/>
      <c r="C363" s="97"/>
    </row>
    <row r="364" spans="1:3" ht="15.75" customHeight="1" x14ac:dyDescent="0.2">
      <c r="A364"/>
      <c r="C364" s="97"/>
    </row>
    <row r="365" spans="1:3" ht="15.75" customHeight="1" x14ac:dyDescent="0.2">
      <c r="A365"/>
      <c r="C365" s="97"/>
    </row>
    <row r="366" spans="1:3" ht="15.75" customHeight="1" x14ac:dyDescent="0.2">
      <c r="A366"/>
      <c r="C366" s="97"/>
    </row>
    <row r="367" spans="1:3" ht="15.75" customHeight="1" x14ac:dyDescent="0.2">
      <c r="A367"/>
      <c r="C367" s="97"/>
    </row>
    <row r="368" spans="1:3" ht="15.75" customHeight="1" x14ac:dyDescent="0.2">
      <c r="A368"/>
      <c r="C368" s="97"/>
    </row>
    <row r="369" spans="1:3" ht="15.75" customHeight="1" x14ac:dyDescent="0.2">
      <c r="A369"/>
      <c r="C369" s="97"/>
    </row>
    <row r="370" spans="1:3" ht="15.75" customHeight="1" x14ac:dyDescent="0.2">
      <c r="A370"/>
      <c r="C370" s="97"/>
    </row>
    <row r="371" spans="1:3" ht="15.75" customHeight="1" x14ac:dyDescent="0.2">
      <c r="A371"/>
      <c r="C371" s="97"/>
    </row>
    <row r="372" spans="1:3" ht="15.75" customHeight="1" x14ac:dyDescent="0.2">
      <c r="A372"/>
      <c r="C372" s="97"/>
    </row>
    <row r="373" spans="1:3" ht="15.75" customHeight="1" x14ac:dyDescent="0.2">
      <c r="A373"/>
      <c r="C373" s="97"/>
    </row>
    <row r="374" spans="1:3" ht="15.75" customHeight="1" x14ac:dyDescent="0.2">
      <c r="A374"/>
      <c r="C374" s="97"/>
    </row>
    <row r="375" spans="1:3" ht="15.75" customHeight="1" x14ac:dyDescent="0.2">
      <c r="A375"/>
      <c r="C375" s="97"/>
    </row>
    <row r="376" spans="1:3" ht="15.75" customHeight="1" x14ac:dyDescent="0.2">
      <c r="A376"/>
      <c r="C376" s="97"/>
    </row>
    <row r="377" spans="1:3" ht="15.75" customHeight="1" x14ac:dyDescent="0.2">
      <c r="A377"/>
      <c r="C377" s="97"/>
    </row>
    <row r="378" spans="1:3" ht="15.75" customHeight="1" x14ac:dyDescent="0.2">
      <c r="A378"/>
      <c r="C378" s="97"/>
    </row>
    <row r="379" spans="1:3" ht="15.75" customHeight="1" x14ac:dyDescent="0.2">
      <c r="A379"/>
      <c r="C379" s="97"/>
    </row>
    <row r="380" spans="1:3" ht="15.75" customHeight="1" x14ac:dyDescent="0.2">
      <c r="A380"/>
      <c r="C380" s="97"/>
    </row>
    <row r="381" spans="1:3" ht="15.75" customHeight="1" x14ac:dyDescent="0.2">
      <c r="A381"/>
      <c r="C381" s="97"/>
    </row>
    <row r="382" spans="1:3" ht="15.75" customHeight="1" x14ac:dyDescent="0.2">
      <c r="A382"/>
      <c r="C382" s="97"/>
    </row>
    <row r="383" spans="1:3" ht="15.75" customHeight="1" x14ac:dyDescent="0.2">
      <c r="A383"/>
      <c r="C383" s="97"/>
    </row>
    <row r="384" spans="1:3" ht="15.75" customHeight="1" x14ac:dyDescent="0.2">
      <c r="A384"/>
      <c r="C384" s="97"/>
    </row>
    <row r="385" spans="1:3" ht="15.75" customHeight="1" x14ac:dyDescent="0.2">
      <c r="A385"/>
      <c r="C385" s="97"/>
    </row>
    <row r="386" spans="1:3" ht="15.75" customHeight="1" x14ac:dyDescent="0.2">
      <c r="A386"/>
      <c r="C386" s="97"/>
    </row>
    <row r="387" spans="1:3" ht="15.75" customHeight="1" x14ac:dyDescent="0.2">
      <c r="A387"/>
      <c r="C387" s="97"/>
    </row>
    <row r="388" spans="1:3" ht="15.75" customHeight="1" x14ac:dyDescent="0.2">
      <c r="A388"/>
      <c r="C388" s="97"/>
    </row>
    <row r="389" spans="1:3" ht="15.75" customHeight="1" x14ac:dyDescent="0.2">
      <c r="A389"/>
      <c r="C389" s="97"/>
    </row>
    <row r="390" spans="1:3" ht="15.75" customHeight="1" x14ac:dyDescent="0.2">
      <c r="A390"/>
      <c r="C390" s="97"/>
    </row>
    <row r="391" spans="1:3" ht="15.75" customHeight="1" x14ac:dyDescent="0.2">
      <c r="A391"/>
      <c r="C391" s="97"/>
    </row>
    <row r="392" spans="1:3" ht="15.75" customHeight="1" x14ac:dyDescent="0.2">
      <c r="A392"/>
      <c r="C392" s="97"/>
    </row>
    <row r="393" spans="1:3" ht="15.75" customHeight="1" x14ac:dyDescent="0.2">
      <c r="A393"/>
      <c r="C393" s="97"/>
    </row>
    <row r="394" spans="1:3" ht="15.75" customHeight="1" x14ac:dyDescent="0.2">
      <c r="A394"/>
      <c r="C394" s="97"/>
    </row>
    <row r="395" spans="1:3" ht="15.75" customHeight="1" x14ac:dyDescent="0.2">
      <c r="A395"/>
      <c r="C395" s="97"/>
    </row>
    <row r="396" spans="1:3" ht="15.75" customHeight="1" x14ac:dyDescent="0.2">
      <c r="A396"/>
      <c r="C396" s="97"/>
    </row>
    <row r="397" spans="1:3" ht="15.75" customHeight="1" x14ac:dyDescent="0.2">
      <c r="A397"/>
      <c r="C397" s="97"/>
    </row>
    <row r="398" spans="1:3" ht="15.75" customHeight="1" x14ac:dyDescent="0.2">
      <c r="A398"/>
      <c r="C398" s="97"/>
    </row>
    <row r="399" spans="1:3" ht="15.75" customHeight="1" x14ac:dyDescent="0.2">
      <c r="A399"/>
      <c r="C399" s="97"/>
    </row>
    <row r="400" spans="1:3" ht="15.75" customHeight="1" x14ac:dyDescent="0.2">
      <c r="A400"/>
      <c r="C400" s="97"/>
    </row>
    <row r="401" spans="1:3" ht="15.75" customHeight="1" x14ac:dyDescent="0.2">
      <c r="A401"/>
      <c r="C401" s="97"/>
    </row>
    <row r="402" spans="1:3" ht="15.75" customHeight="1" x14ac:dyDescent="0.2">
      <c r="A402"/>
      <c r="C402" s="97"/>
    </row>
    <row r="403" spans="1:3" ht="15.75" customHeight="1" x14ac:dyDescent="0.2">
      <c r="A403"/>
      <c r="C403" s="97"/>
    </row>
    <row r="404" spans="1:3" ht="15.75" customHeight="1" x14ac:dyDescent="0.2">
      <c r="A404"/>
      <c r="C404" s="97"/>
    </row>
    <row r="405" spans="1:3" ht="15.75" customHeight="1" x14ac:dyDescent="0.2">
      <c r="A405"/>
      <c r="C405" s="97"/>
    </row>
    <row r="406" spans="1:3" ht="15.75" customHeight="1" x14ac:dyDescent="0.2">
      <c r="A406"/>
      <c r="C406" s="97"/>
    </row>
    <row r="407" spans="1:3" ht="15.75" customHeight="1" x14ac:dyDescent="0.2">
      <c r="A407"/>
      <c r="C407" s="97"/>
    </row>
    <row r="408" spans="1:3" ht="15.75" customHeight="1" x14ac:dyDescent="0.2">
      <c r="A408"/>
      <c r="C408" s="97"/>
    </row>
    <row r="409" spans="1:3" ht="15.75" customHeight="1" x14ac:dyDescent="0.2">
      <c r="A409"/>
      <c r="C409" s="97"/>
    </row>
    <row r="410" spans="1:3" ht="15.75" customHeight="1" x14ac:dyDescent="0.2">
      <c r="A410"/>
      <c r="C410" s="97"/>
    </row>
    <row r="411" spans="1:3" ht="15.75" customHeight="1" x14ac:dyDescent="0.2">
      <c r="A411"/>
      <c r="C411" s="97"/>
    </row>
    <row r="412" spans="1:3" ht="15.75" customHeight="1" x14ac:dyDescent="0.2">
      <c r="A412"/>
      <c r="C412" s="97"/>
    </row>
    <row r="413" spans="1:3" ht="15.75" customHeight="1" x14ac:dyDescent="0.2">
      <c r="A413"/>
      <c r="C413" s="97"/>
    </row>
    <row r="414" spans="1:3" ht="15.75" customHeight="1" x14ac:dyDescent="0.2">
      <c r="A414"/>
      <c r="C414" s="97"/>
    </row>
    <row r="415" spans="1:3" ht="15.75" customHeight="1" x14ac:dyDescent="0.2">
      <c r="A415"/>
      <c r="C415" s="97"/>
    </row>
    <row r="416" spans="1:3" ht="15.75" customHeight="1" x14ac:dyDescent="0.2">
      <c r="A416"/>
      <c r="C416" s="97"/>
    </row>
    <row r="417" spans="1:3" ht="15.75" customHeight="1" x14ac:dyDescent="0.2">
      <c r="A417"/>
      <c r="C417" s="97"/>
    </row>
    <row r="418" spans="1:3" ht="15.75" customHeight="1" x14ac:dyDescent="0.2">
      <c r="A418"/>
      <c r="C418" s="97"/>
    </row>
    <row r="419" spans="1:3" ht="15.75" customHeight="1" x14ac:dyDescent="0.2">
      <c r="A419"/>
      <c r="C419" s="97"/>
    </row>
    <row r="420" spans="1:3" ht="15.75" customHeight="1" x14ac:dyDescent="0.2">
      <c r="A420"/>
      <c r="C420" s="97"/>
    </row>
    <row r="421" spans="1:3" ht="15.75" customHeight="1" x14ac:dyDescent="0.2">
      <c r="A421"/>
      <c r="C421" s="97"/>
    </row>
    <row r="422" spans="1:3" ht="15.75" customHeight="1" x14ac:dyDescent="0.2">
      <c r="A422"/>
      <c r="C422" s="97"/>
    </row>
    <row r="423" spans="1:3" ht="15.75" customHeight="1" x14ac:dyDescent="0.2">
      <c r="A423"/>
      <c r="C423" s="97"/>
    </row>
    <row r="424" spans="1:3" ht="15.75" customHeight="1" x14ac:dyDescent="0.2">
      <c r="A424"/>
      <c r="C424" s="97"/>
    </row>
    <row r="425" spans="1:3" ht="15.75" customHeight="1" x14ac:dyDescent="0.2">
      <c r="A425"/>
      <c r="C425" s="97"/>
    </row>
    <row r="426" spans="1:3" ht="15.75" customHeight="1" x14ac:dyDescent="0.2">
      <c r="A426"/>
      <c r="C426" s="97"/>
    </row>
    <row r="427" spans="1:3" ht="15.75" customHeight="1" x14ac:dyDescent="0.2">
      <c r="A427"/>
      <c r="C427" s="97"/>
    </row>
    <row r="428" spans="1:3" ht="15.75" customHeight="1" x14ac:dyDescent="0.2">
      <c r="A428"/>
      <c r="C428" s="97"/>
    </row>
    <row r="429" spans="1:3" ht="15.75" customHeight="1" x14ac:dyDescent="0.2">
      <c r="A429"/>
      <c r="C429" s="97"/>
    </row>
    <row r="430" spans="1:3" ht="15.75" customHeight="1" x14ac:dyDescent="0.2">
      <c r="A430"/>
      <c r="C430" s="97"/>
    </row>
    <row r="431" spans="1:3" ht="15.75" customHeight="1" x14ac:dyDescent="0.2">
      <c r="A431"/>
      <c r="C431" s="97"/>
    </row>
    <row r="432" spans="1:3" ht="15.75" customHeight="1" x14ac:dyDescent="0.2">
      <c r="A432"/>
      <c r="C432" s="97"/>
    </row>
    <row r="433" spans="1:3" ht="15.75" customHeight="1" x14ac:dyDescent="0.2">
      <c r="A433"/>
      <c r="C433" s="97"/>
    </row>
    <row r="434" spans="1:3" ht="15.75" customHeight="1" x14ac:dyDescent="0.2">
      <c r="A434"/>
      <c r="C434" s="97"/>
    </row>
    <row r="435" spans="1:3" ht="15.75" customHeight="1" x14ac:dyDescent="0.2">
      <c r="A435"/>
      <c r="C435" s="97"/>
    </row>
    <row r="436" spans="1:3" ht="15.75" customHeight="1" x14ac:dyDescent="0.2">
      <c r="A436"/>
      <c r="C436" s="97"/>
    </row>
    <row r="437" spans="1:3" ht="15.75" customHeight="1" x14ac:dyDescent="0.2">
      <c r="A437"/>
      <c r="C437" s="97"/>
    </row>
    <row r="438" spans="1:3" ht="15.75" customHeight="1" x14ac:dyDescent="0.2">
      <c r="A438"/>
      <c r="C438" s="97"/>
    </row>
    <row r="439" spans="1:3" ht="15.75" customHeight="1" x14ac:dyDescent="0.2">
      <c r="A439"/>
      <c r="C439" s="97"/>
    </row>
    <row r="440" spans="1:3" ht="15.75" customHeight="1" x14ac:dyDescent="0.2">
      <c r="A440"/>
      <c r="C440" s="97"/>
    </row>
    <row r="441" spans="1:3" ht="15.75" customHeight="1" x14ac:dyDescent="0.2">
      <c r="A441"/>
      <c r="C441" s="97"/>
    </row>
    <row r="442" spans="1:3" ht="15.75" customHeight="1" x14ac:dyDescent="0.2">
      <c r="A442"/>
      <c r="C442" s="97"/>
    </row>
    <row r="443" spans="1:3" ht="15.75" customHeight="1" x14ac:dyDescent="0.2">
      <c r="A443"/>
      <c r="C443" s="97"/>
    </row>
    <row r="444" spans="1:3" ht="15.75" customHeight="1" x14ac:dyDescent="0.2">
      <c r="A444"/>
      <c r="C444" s="97"/>
    </row>
    <row r="445" spans="1:3" ht="15.75" customHeight="1" x14ac:dyDescent="0.2">
      <c r="A445"/>
      <c r="C445" s="97"/>
    </row>
    <row r="446" spans="1:3" ht="15.75" customHeight="1" x14ac:dyDescent="0.2">
      <c r="A446"/>
      <c r="C446" s="97"/>
    </row>
    <row r="447" spans="1:3" ht="15.75" customHeight="1" x14ac:dyDescent="0.2">
      <c r="A447"/>
      <c r="C447" s="97"/>
    </row>
    <row r="448" spans="1:3" ht="15.75" customHeight="1" x14ac:dyDescent="0.2">
      <c r="A448"/>
      <c r="C448" s="97"/>
    </row>
    <row r="449" spans="1:3" ht="15.75" customHeight="1" x14ac:dyDescent="0.2">
      <c r="A449"/>
      <c r="C449" s="97"/>
    </row>
    <row r="450" spans="1:3" ht="15.75" customHeight="1" x14ac:dyDescent="0.2">
      <c r="A450"/>
      <c r="C450" s="97"/>
    </row>
    <row r="451" spans="1:3" ht="15.75" customHeight="1" x14ac:dyDescent="0.2">
      <c r="A451"/>
      <c r="C451" s="97"/>
    </row>
    <row r="452" spans="1:3" ht="15.75" customHeight="1" x14ac:dyDescent="0.2">
      <c r="A452"/>
      <c r="C452" s="97"/>
    </row>
    <row r="453" spans="1:3" ht="15.75" customHeight="1" x14ac:dyDescent="0.2">
      <c r="A453"/>
      <c r="C453" s="97"/>
    </row>
    <row r="454" spans="1:3" ht="15.75" customHeight="1" x14ac:dyDescent="0.2">
      <c r="A454"/>
      <c r="C454" s="97"/>
    </row>
    <row r="455" spans="1:3" ht="15.75" customHeight="1" x14ac:dyDescent="0.2">
      <c r="A455"/>
      <c r="C455" s="97"/>
    </row>
    <row r="456" spans="1:3" ht="15.75" customHeight="1" x14ac:dyDescent="0.2">
      <c r="A456"/>
      <c r="C456" s="97"/>
    </row>
    <row r="457" spans="1:3" ht="15.75" customHeight="1" x14ac:dyDescent="0.2">
      <c r="A457"/>
      <c r="C457" s="97"/>
    </row>
    <row r="458" spans="1:3" ht="15.75" customHeight="1" x14ac:dyDescent="0.2">
      <c r="A458"/>
      <c r="C458" s="97"/>
    </row>
    <row r="459" spans="1:3" ht="15.75" customHeight="1" x14ac:dyDescent="0.2">
      <c r="A459"/>
      <c r="C459" s="97"/>
    </row>
    <row r="460" spans="1:3" ht="15.75" customHeight="1" x14ac:dyDescent="0.2">
      <c r="A460"/>
      <c r="C460" s="97"/>
    </row>
    <row r="461" spans="1:3" ht="15.75" customHeight="1" x14ac:dyDescent="0.2">
      <c r="A461"/>
      <c r="C461" s="97"/>
    </row>
    <row r="462" spans="1:3" ht="15.75" customHeight="1" x14ac:dyDescent="0.2">
      <c r="A462"/>
      <c r="C462" s="97"/>
    </row>
    <row r="463" spans="1:3" ht="15.75" customHeight="1" x14ac:dyDescent="0.2">
      <c r="A463"/>
      <c r="C463" s="97"/>
    </row>
    <row r="464" spans="1:3" ht="15.75" customHeight="1" x14ac:dyDescent="0.2">
      <c r="A464"/>
      <c r="C464" s="97"/>
    </row>
    <row r="465" spans="1:3" ht="15.75" customHeight="1" x14ac:dyDescent="0.2">
      <c r="A465"/>
      <c r="C465" s="97"/>
    </row>
    <row r="466" spans="1:3" ht="15.75" customHeight="1" x14ac:dyDescent="0.2">
      <c r="A466"/>
      <c r="C466" s="97"/>
    </row>
    <row r="467" spans="1:3" ht="15.75" customHeight="1" x14ac:dyDescent="0.2">
      <c r="A467"/>
      <c r="C467" s="97"/>
    </row>
    <row r="468" spans="1:3" ht="15.75" customHeight="1" x14ac:dyDescent="0.2">
      <c r="A468"/>
      <c r="C468" s="97"/>
    </row>
    <row r="469" spans="1:3" ht="15.75" customHeight="1" x14ac:dyDescent="0.2">
      <c r="A469"/>
      <c r="C469" s="97"/>
    </row>
    <row r="470" spans="1:3" ht="15.75" customHeight="1" x14ac:dyDescent="0.2">
      <c r="A470"/>
      <c r="C470" s="97"/>
    </row>
    <row r="471" spans="1:3" ht="15.75" customHeight="1" x14ac:dyDescent="0.2">
      <c r="A471"/>
      <c r="C471" s="97"/>
    </row>
    <row r="472" spans="1:3" ht="15.75" customHeight="1" x14ac:dyDescent="0.2">
      <c r="A472"/>
      <c r="C472" s="97"/>
    </row>
    <row r="473" spans="1:3" ht="15.75" customHeight="1" x14ac:dyDescent="0.2">
      <c r="A473"/>
      <c r="C473" s="97"/>
    </row>
    <row r="474" spans="1:3" ht="15.75" customHeight="1" x14ac:dyDescent="0.2">
      <c r="A474"/>
      <c r="C474" s="97"/>
    </row>
    <row r="475" spans="1:3" ht="15.75" customHeight="1" x14ac:dyDescent="0.2">
      <c r="A475"/>
      <c r="C475" s="97"/>
    </row>
    <row r="476" spans="1:3" ht="15.75" customHeight="1" x14ac:dyDescent="0.2">
      <c r="A476"/>
      <c r="C476" s="97"/>
    </row>
    <row r="477" spans="1:3" ht="15.75" customHeight="1" x14ac:dyDescent="0.2">
      <c r="A477"/>
      <c r="C477" s="97"/>
    </row>
    <row r="478" spans="1:3" ht="15.75" customHeight="1" x14ac:dyDescent="0.2">
      <c r="A478"/>
      <c r="C478" s="97"/>
    </row>
    <row r="479" spans="1:3" ht="15.75" customHeight="1" x14ac:dyDescent="0.2">
      <c r="A479"/>
      <c r="C479" s="97"/>
    </row>
    <row r="480" spans="1:3" ht="15.75" customHeight="1" x14ac:dyDescent="0.2">
      <c r="A480"/>
      <c r="C480" s="97"/>
    </row>
    <row r="481" spans="1:3" ht="15.75" customHeight="1" x14ac:dyDescent="0.2">
      <c r="A481"/>
      <c r="C481" s="97"/>
    </row>
    <row r="482" spans="1:3" ht="15.75" customHeight="1" x14ac:dyDescent="0.2">
      <c r="A482"/>
      <c r="C482" s="97"/>
    </row>
    <row r="483" spans="1:3" ht="15.75" customHeight="1" x14ac:dyDescent="0.2">
      <c r="A483"/>
      <c r="C483" s="97"/>
    </row>
    <row r="484" spans="1:3" ht="15.75" customHeight="1" x14ac:dyDescent="0.2">
      <c r="A484"/>
      <c r="C484" s="97"/>
    </row>
    <row r="485" spans="1:3" ht="15.75" customHeight="1" x14ac:dyDescent="0.2">
      <c r="A485"/>
      <c r="C485" s="97"/>
    </row>
    <row r="486" spans="1:3" ht="15.75" customHeight="1" x14ac:dyDescent="0.2">
      <c r="A486"/>
      <c r="C486" s="97"/>
    </row>
    <row r="487" spans="1:3" ht="15.75" customHeight="1" x14ac:dyDescent="0.2">
      <c r="A487"/>
      <c r="C487" s="97"/>
    </row>
    <row r="488" spans="1:3" ht="15.75" customHeight="1" x14ac:dyDescent="0.2">
      <c r="A488"/>
      <c r="C488" s="97"/>
    </row>
    <row r="489" spans="1:3" ht="15.75" customHeight="1" x14ac:dyDescent="0.2">
      <c r="A489"/>
      <c r="C489" s="97"/>
    </row>
    <row r="490" spans="1:3" ht="15.75" customHeight="1" x14ac:dyDescent="0.2">
      <c r="A490"/>
      <c r="C490" s="97"/>
    </row>
    <row r="491" spans="1:3" ht="15.75" customHeight="1" x14ac:dyDescent="0.2">
      <c r="A491"/>
      <c r="C491" s="97"/>
    </row>
    <row r="492" spans="1:3" ht="15.75" customHeight="1" x14ac:dyDescent="0.2">
      <c r="A492"/>
      <c r="C492" s="97"/>
    </row>
    <row r="493" spans="1:3" ht="15.75" customHeight="1" x14ac:dyDescent="0.2">
      <c r="A493"/>
      <c r="C493" s="97"/>
    </row>
    <row r="494" spans="1:3" ht="15.75" customHeight="1" x14ac:dyDescent="0.2">
      <c r="A494"/>
      <c r="C494" s="97"/>
    </row>
    <row r="495" spans="1:3" ht="15.75" customHeight="1" x14ac:dyDescent="0.2">
      <c r="A495"/>
      <c r="C495" s="97"/>
    </row>
    <row r="496" spans="1:3" ht="15.75" customHeight="1" x14ac:dyDescent="0.2">
      <c r="A496"/>
      <c r="C496" s="97"/>
    </row>
    <row r="497" spans="1:3" ht="15.75" customHeight="1" x14ac:dyDescent="0.2">
      <c r="A497"/>
      <c r="C497" s="97"/>
    </row>
    <row r="498" spans="1:3" ht="15.75" customHeight="1" x14ac:dyDescent="0.2">
      <c r="A498"/>
      <c r="C498" s="97"/>
    </row>
    <row r="499" spans="1:3" ht="15.75" customHeight="1" x14ac:dyDescent="0.2">
      <c r="A499"/>
      <c r="C499" s="97"/>
    </row>
    <row r="500" spans="1:3" ht="15.75" customHeight="1" x14ac:dyDescent="0.2">
      <c r="A500"/>
      <c r="C500" s="97"/>
    </row>
    <row r="501" spans="1:3" ht="15.75" customHeight="1" x14ac:dyDescent="0.2">
      <c r="A501"/>
      <c r="C501" s="97"/>
    </row>
    <row r="502" spans="1:3" ht="15.75" customHeight="1" x14ac:dyDescent="0.2">
      <c r="A502"/>
      <c r="C502" s="97"/>
    </row>
    <row r="503" spans="1:3" ht="15.75" customHeight="1" x14ac:dyDescent="0.2">
      <c r="A503"/>
      <c r="C503" s="97"/>
    </row>
    <row r="504" spans="1:3" ht="15.75" customHeight="1" x14ac:dyDescent="0.2">
      <c r="A504"/>
      <c r="C504" s="97"/>
    </row>
    <row r="505" spans="1:3" ht="15.75" customHeight="1" x14ac:dyDescent="0.2">
      <c r="A505"/>
      <c r="C505" s="97"/>
    </row>
    <row r="506" spans="1:3" ht="15.75" customHeight="1" x14ac:dyDescent="0.2">
      <c r="A506"/>
      <c r="C506" s="97"/>
    </row>
    <row r="507" spans="1:3" ht="15.75" customHeight="1" x14ac:dyDescent="0.2">
      <c r="A507"/>
      <c r="C507" s="97"/>
    </row>
    <row r="508" spans="1:3" ht="15.75" customHeight="1" x14ac:dyDescent="0.2">
      <c r="A508"/>
      <c r="C508" s="97"/>
    </row>
    <row r="509" spans="1:3" ht="15.75" customHeight="1" x14ac:dyDescent="0.2">
      <c r="A509"/>
      <c r="C509" s="97"/>
    </row>
    <row r="510" spans="1:3" ht="15.75" customHeight="1" x14ac:dyDescent="0.2">
      <c r="A510"/>
      <c r="C510" s="97"/>
    </row>
    <row r="511" spans="1:3" ht="15.75" customHeight="1" x14ac:dyDescent="0.2">
      <c r="A511"/>
      <c r="C511" s="97"/>
    </row>
    <row r="512" spans="1:3" ht="15.75" customHeight="1" x14ac:dyDescent="0.2">
      <c r="A512"/>
      <c r="C512" s="97"/>
    </row>
    <row r="513" spans="1:3" ht="15.75" customHeight="1" x14ac:dyDescent="0.2">
      <c r="A513"/>
      <c r="C513" s="97"/>
    </row>
    <row r="514" spans="1:3" ht="15.75" customHeight="1" x14ac:dyDescent="0.2">
      <c r="A514"/>
      <c r="C514" s="97"/>
    </row>
    <row r="515" spans="1:3" ht="15.75" customHeight="1" x14ac:dyDescent="0.2">
      <c r="A515"/>
      <c r="C515" s="97"/>
    </row>
    <row r="516" spans="1:3" ht="15.75" customHeight="1" x14ac:dyDescent="0.2">
      <c r="A516"/>
      <c r="C516" s="97"/>
    </row>
    <row r="517" spans="1:3" ht="15.75" customHeight="1" x14ac:dyDescent="0.2">
      <c r="A517"/>
      <c r="C517" s="97"/>
    </row>
    <row r="518" spans="1:3" ht="15.75" customHeight="1" x14ac:dyDescent="0.2">
      <c r="A518"/>
      <c r="C518" s="97"/>
    </row>
    <row r="519" spans="1:3" ht="15.75" customHeight="1" x14ac:dyDescent="0.2">
      <c r="A519"/>
      <c r="C519" s="97"/>
    </row>
    <row r="520" spans="1:3" ht="15.75" customHeight="1" x14ac:dyDescent="0.2">
      <c r="A520"/>
      <c r="C520" s="97"/>
    </row>
    <row r="521" spans="1:3" ht="15.75" customHeight="1" x14ac:dyDescent="0.2">
      <c r="A521"/>
      <c r="C521" s="97"/>
    </row>
    <row r="522" spans="1:3" ht="15.75" customHeight="1" x14ac:dyDescent="0.2">
      <c r="A522"/>
      <c r="C522" s="97"/>
    </row>
    <row r="523" spans="1:3" ht="15.75" customHeight="1" x14ac:dyDescent="0.2">
      <c r="A523"/>
      <c r="C523" s="97"/>
    </row>
    <row r="524" spans="1:3" ht="15.75" customHeight="1" x14ac:dyDescent="0.2">
      <c r="A524"/>
      <c r="C524" s="97"/>
    </row>
    <row r="525" spans="1:3" ht="15.75" customHeight="1" x14ac:dyDescent="0.2">
      <c r="A525"/>
      <c r="C525" s="97"/>
    </row>
    <row r="526" spans="1:3" ht="15.75" customHeight="1" x14ac:dyDescent="0.2">
      <c r="A526"/>
      <c r="C526" s="97"/>
    </row>
    <row r="527" spans="1:3" ht="15.75" customHeight="1" x14ac:dyDescent="0.2">
      <c r="A527"/>
      <c r="C527" s="97"/>
    </row>
    <row r="528" spans="1:3" ht="15.75" customHeight="1" x14ac:dyDescent="0.2">
      <c r="A528"/>
      <c r="C528" s="97"/>
    </row>
    <row r="529" spans="1:3" ht="15.75" customHeight="1" x14ac:dyDescent="0.2">
      <c r="A529"/>
      <c r="C529" s="97"/>
    </row>
    <row r="530" spans="1:3" ht="15.75" customHeight="1" x14ac:dyDescent="0.2">
      <c r="A530"/>
      <c r="C530" s="97"/>
    </row>
    <row r="531" spans="1:3" ht="15.75" customHeight="1" x14ac:dyDescent="0.2">
      <c r="A531"/>
      <c r="C531" s="97"/>
    </row>
    <row r="532" spans="1:3" ht="15.75" customHeight="1" x14ac:dyDescent="0.2">
      <c r="A532"/>
      <c r="C532" s="97"/>
    </row>
    <row r="533" spans="1:3" ht="15.75" customHeight="1" x14ac:dyDescent="0.2">
      <c r="A533"/>
      <c r="C533" s="97"/>
    </row>
    <row r="534" spans="1:3" ht="15.75" customHeight="1" x14ac:dyDescent="0.2">
      <c r="A534"/>
      <c r="C534" s="97"/>
    </row>
    <row r="535" spans="1:3" ht="15.75" customHeight="1" x14ac:dyDescent="0.2">
      <c r="A535"/>
      <c r="C535" s="97"/>
    </row>
    <row r="536" spans="1:3" ht="15.75" customHeight="1" x14ac:dyDescent="0.2">
      <c r="A536"/>
      <c r="C536" s="97"/>
    </row>
    <row r="537" spans="1:3" ht="15.75" customHeight="1" x14ac:dyDescent="0.2">
      <c r="A537"/>
      <c r="C537" s="97"/>
    </row>
    <row r="538" spans="1:3" ht="15.75" customHeight="1" x14ac:dyDescent="0.2">
      <c r="A538"/>
      <c r="C538" s="97"/>
    </row>
    <row r="539" spans="1:3" ht="15.75" customHeight="1" x14ac:dyDescent="0.2">
      <c r="A539"/>
      <c r="C539" s="97"/>
    </row>
    <row r="540" spans="1:3" ht="15.75" customHeight="1" x14ac:dyDescent="0.2">
      <c r="A540"/>
      <c r="C540" s="97"/>
    </row>
    <row r="541" spans="1:3" ht="15.75" customHeight="1" x14ac:dyDescent="0.2">
      <c r="A541"/>
      <c r="C541" s="97"/>
    </row>
    <row r="542" spans="1:3" ht="15.75" customHeight="1" x14ac:dyDescent="0.2">
      <c r="A542"/>
      <c r="C542" s="97"/>
    </row>
    <row r="543" spans="1:3" ht="15.75" customHeight="1" x14ac:dyDescent="0.2">
      <c r="A543"/>
      <c r="C543" s="97"/>
    </row>
    <row r="544" spans="1:3" ht="15.75" customHeight="1" x14ac:dyDescent="0.2">
      <c r="A544"/>
      <c r="C544" s="97"/>
    </row>
    <row r="545" spans="1:3" ht="15.75" customHeight="1" x14ac:dyDescent="0.2">
      <c r="A545"/>
      <c r="C545" s="97"/>
    </row>
    <row r="546" spans="1:3" ht="15.75" customHeight="1" x14ac:dyDescent="0.2">
      <c r="A546"/>
      <c r="C546" s="97"/>
    </row>
    <row r="547" spans="1:3" ht="15.75" customHeight="1" x14ac:dyDescent="0.2">
      <c r="A547"/>
      <c r="C547" s="97"/>
    </row>
    <row r="548" spans="1:3" ht="15.75" customHeight="1" x14ac:dyDescent="0.2">
      <c r="A548"/>
      <c r="C548" s="97"/>
    </row>
    <row r="549" spans="1:3" ht="15.75" customHeight="1" x14ac:dyDescent="0.2">
      <c r="A549"/>
      <c r="C549" s="97"/>
    </row>
    <row r="550" spans="1:3" ht="15.75" customHeight="1" x14ac:dyDescent="0.2">
      <c r="A550"/>
      <c r="C550" s="97"/>
    </row>
    <row r="551" spans="1:3" ht="15.75" customHeight="1" x14ac:dyDescent="0.2">
      <c r="A551"/>
      <c r="C551" s="97"/>
    </row>
    <row r="552" spans="1:3" ht="15.75" customHeight="1" x14ac:dyDescent="0.2">
      <c r="A552"/>
      <c r="C552" s="97"/>
    </row>
    <row r="553" spans="1:3" ht="15.75" customHeight="1" x14ac:dyDescent="0.2">
      <c r="A553"/>
      <c r="C553" s="97"/>
    </row>
    <row r="554" spans="1:3" ht="15.75" customHeight="1" x14ac:dyDescent="0.2">
      <c r="A554"/>
      <c r="C554" s="97"/>
    </row>
    <row r="555" spans="1:3" ht="15.75" customHeight="1" x14ac:dyDescent="0.2">
      <c r="A555"/>
      <c r="C555" s="97"/>
    </row>
    <row r="556" spans="1:3" ht="15.75" customHeight="1" x14ac:dyDescent="0.2">
      <c r="A556"/>
      <c r="C556" s="97"/>
    </row>
    <row r="557" spans="1:3" ht="15.75" customHeight="1" x14ac:dyDescent="0.2">
      <c r="A557"/>
      <c r="C557" s="97"/>
    </row>
    <row r="558" spans="1:3" ht="15.75" customHeight="1" x14ac:dyDescent="0.2">
      <c r="A558"/>
      <c r="C558" s="97"/>
    </row>
    <row r="559" spans="1:3" ht="15.75" customHeight="1" x14ac:dyDescent="0.2">
      <c r="A559"/>
      <c r="C559" s="97"/>
    </row>
    <row r="560" spans="1:3" ht="15.75" customHeight="1" x14ac:dyDescent="0.2">
      <c r="A560"/>
      <c r="C560" s="97"/>
    </row>
    <row r="561" spans="1:3" ht="15.75" customHeight="1" x14ac:dyDescent="0.2">
      <c r="A561"/>
      <c r="C561" s="97"/>
    </row>
    <row r="562" spans="1:3" ht="15.75" customHeight="1" x14ac:dyDescent="0.2">
      <c r="A562"/>
      <c r="C562" s="97"/>
    </row>
    <row r="563" spans="1:3" ht="15.75" customHeight="1" x14ac:dyDescent="0.2">
      <c r="A563"/>
      <c r="C563" s="97"/>
    </row>
    <row r="564" spans="1:3" ht="15.75" customHeight="1" x14ac:dyDescent="0.2">
      <c r="A564"/>
      <c r="C564" s="97"/>
    </row>
    <row r="565" spans="1:3" ht="15.75" customHeight="1" x14ac:dyDescent="0.2">
      <c r="A565"/>
      <c r="C565" s="97"/>
    </row>
    <row r="566" spans="1:3" ht="15.75" customHeight="1" x14ac:dyDescent="0.2">
      <c r="A566"/>
      <c r="C566" s="97"/>
    </row>
    <row r="567" spans="1:3" ht="15.75" customHeight="1" x14ac:dyDescent="0.2">
      <c r="A567"/>
      <c r="C567" s="97"/>
    </row>
    <row r="568" spans="1:3" ht="15.75" customHeight="1" x14ac:dyDescent="0.2">
      <c r="A568"/>
      <c r="C568" s="97"/>
    </row>
    <row r="569" spans="1:3" ht="15.75" customHeight="1" x14ac:dyDescent="0.2">
      <c r="A569"/>
      <c r="C569" s="97"/>
    </row>
    <row r="570" spans="1:3" ht="15.75" customHeight="1" x14ac:dyDescent="0.2">
      <c r="A570"/>
      <c r="C570" s="97"/>
    </row>
    <row r="571" spans="1:3" ht="15.75" customHeight="1" x14ac:dyDescent="0.2">
      <c r="A571"/>
      <c r="C571" s="97"/>
    </row>
    <row r="572" spans="1:3" ht="15.75" customHeight="1" x14ac:dyDescent="0.2">
      <c r="A572"/>
      <c r="C572" s="97"/>
    </row>
    <row r="573" spans="1:3" ht="15.75" customHeight="1" x14ac:dyDescent="0.2">
      <c r="A573"/>
      <c r="C573" s="97"/>
    </row>
    <row r="574" spans="1:3" ht="15.75" customHeight="1" x14ac:dyDescent="0.2">
      <c r="A574"/>
      <c r="C574" s="97"/>
    </row>
    <row r="575" spans="1:3" ht="15.75" customHeight="1" x14ac:dyDescent="0.2">
      <c r="A575"/>
      <c r="C575" s="97"/>
    </row>
    <row r="576" spans="1:3" ht="15.75" customHeight="1" x14ac:dyDescent="0.2">
      <c r="A576"/>
      <c r="C576" s="97"/>
    </row>
    <row r="577" spans="1:3" ht="15.75" customHeight="1" x14ac:dyDescent="0.2">
      <c r="A577"/>
      <c r="C577" s="97"/>
    </row>
    <row r="578" spans="1:3" ht="15.75" customHeight="1" x14ac:dyDescent="0.2">
      <c r="A578"/>
      <c r="C578" s="97"/>
    </row>
    <row r="579" spans="1:3" ht="15.75" customHeight="1" x14ac:dyDescent="0.2">
      <c r="A579"/>
      <c r="C579" s="97"/>
    </row>
    <row r="580" spans="1:3" ht="15.75" customHeight="1" x14ac:dyDescent="0.2">
      <c r="A580"/>
      <c r="C580" s="97"/>
    </row>
    <row r="581" spans="1:3" ht="15.75" customHeight="1" x14ac:dyDescent="0.2">
      <c r="A581"/>
      <c r="C581" s="97"/>
    </row>
    <row r="582" spans="1:3" ht="15.75" customHeight="1" x14ac:dyDescent="0.2">
      <c r="A582"/>
      <c r="C582" s="97"/>
    </row>
    <row r="583" spans="1:3" ht="15.75" customHeight="1" x14ac:dyDescent="0.2">
      <c r="A583"/>
      <c r="C583" s="97"/>
    </row>
    <row r="584" spans="1:3" ht="15.75" customHeight="1" x14ac:dyDescent="0.2">
      <c r="A584"/>
      <c r="C584" s="97"/>
    </row>
    <row r="585" spans="1:3" ht="15.75" customHeight="1" x14ac:dyDescent="0.2">
      <c r="A585"/>
      <c r="C585" s="97"/>
    </row>
    <row r="586" spans="1:3" ht="15.75" customHeight="1" x14ac:dyDescent="0.2">
      <c r="A586"/>
      <c r="C586" s="97"/>
    </row>
    <row r="587" spans="1:3" ht="15.75" customHeight="1" x14ac:dyDescent="0.2">
      <c r="A587"/>
      <c r="C587" s="97"/>
    </row>
    <row r="588" spans="1:3" ht="15.75" customHeight="1" x14ac:dyDescent="0.2">
      <c r="A588"/>
      <c r="C588" s="97"/>
    </row>
    <row r="589" spans="1:3" ht="15.75" customHeight="1" x14ac:dyDescent="0.2">
      <c r="A589"/>
      <c r="C589" s="97"/>
    </row>
    <row r="590" spans="1:3" ht="15.75" customHeight="1" x14ac:dyDescent="0.2">
      <c r="A590"/>
      <c r="C590" s="97"/>
    </row>
    <row r="591" spans="1:3" ht="15.75" customHeight="1" x14ac:dyDescent="0.2">
      <c r="A591"/>
      <c r="C591" s="97"/>
    </row>
    <row r="592" spans="1:3" ht="15.75" customHeight="1" x14ac:dyDescent="0.2">
      <c r="A592"/>
      <c r="C592" s="97"/>
    </row>
    <row r="593" spans="1:3" ht="15.75" customHeight="1" x14ac:dyDescent="0.2">
      <c r="A593"/>
      <c r="C593" s="97"/>
    </row>
    <row r="594" spans="1:3" ht="15.75" customHeight="1" x14ac:dyDescent="0.2">
      <c r="A594"/>
      <c r="C594" s="97"/>
    </row>
    <row r="595" spans="1:3" ht="15.75" customHeight="1" x14ac:dyDescent="0.2">
      <c r="A595"/>
      <c r="C595" s="97"/>
    </row>
    <row r="596" spans="1:3" ht="15.75" customHeight="1" x14ac:dyDescent="0.2">
      <c r="A596"/>
      <c r="C596" s="97"/>
    </row>
    <row r="597" spans="1:3" ht="15.75" customHeight="1" x14ac:dyDescent="0.2">
      <c r="A597"/>
      <c r="C597" s="97"/>
    </row>
    <row r="598" spans="1:3" ht="15.75" customHeight="1" x14ac:dyDescent="0.2">
      <c r="A598"/>
      <c r="C598" s="97"/>
    </row>
    <row r="599" spans="1:3" ht="15.75" customHeight="1" x14ac:dyDescent="0.2">
      <c r="A599"/>
      <c r="C599" s="97"/>
    </row>
    <row r="600" spans="1:3" ht="15.75" customHeight="1" x14ac:dyDescent="0.2">
      <c r="A600"/>
      <c r="C600" s="97"/>
    </row>
    <row r="601" spans="1:3" ht="15.75" customHeight="1" x14ac:dyDescent="0.2">
      <c r="A601"/>
      <c r="C601" s="97"/>
    </row>
    <row r="602" spans="1:3" ht="15.75" customHeight="1" x14ac:dyDescent="0.2">
      <c r="A602"/>
      <c r="C602" s="97"/>
    </row>
    <row r="603" spans="1:3" ht="15.75" customHeight="1" x14ac:dyDescent="0.2">
      <c r="A603"/>
      <c r="C603" s="97"/>
    </row>
    <row r="604" spans="1:3" ht="15.75" customHeight="1" x14ac:dyDescent="0.2">
      <c r="A604"/>
      <c r="C604" s="97"/>
    </row>
    <row r="605" spans="1:3" ht="15.75" customHeight="1" x14ac:dyDescent="0.2">
      <c r="A605"/>
      <c r="C605" s="97"/>
    </row>
    <row r="606" spans="1:3" ht="15.75" customHeight="1" x14ac:dyDescent="0.2">
      <c r="A606"/>
      <c r="C606" s="97"/>
    </row>
    <row r="607" spans="1:3" ht="15.75" customHeight="1" x14ac:dyDescent="0.2">
      <c r="A607"/>
      <c r="C607" s="97"/>
    </row>
    <row r="608" spans="1:3" ht="15.75" customHeight="1" x14ac:dyDescent="0.2">
      <c r="A608"/>
      <c r="C608" s="97"/>
    </row>
    <row r="609" spans="1:3" ht="15.75" customHeight="1" x14ac:dyDescent="0.2">
      <c r="A609"/>
      <c r="C609" s="97"/>
    </row>
    <row r="610" spans="1:3" ht="15.75" customHeight="1" x14ac:dyDescent="0.2">
      <c r="A610"/>
      <c r="C610" s="97"/>
    </row>
    <row r="611" spans="1:3" ht="15.75" customHeight="1" x14ac:dyDescent="0.2">
      <c r="A611"/>
      <c r="C611" s="97"/>
    </row>
    <row r="612" spans="1:3" ht="15.75" customHeight="1" x14ac:dyDescent="0.2">
      <c r="A612"/>
      <c r="C612" s="97"/>
    </row>
    <row r="613" spans="1:3" ht="15.75" customHeight="1" x14ac:dyDescent="0.2">
      <c r="A613"/>
      <c r="C613" s="97"/>
    </row>
    <row r="614" spans="1:3" ht="15.75" customHeight="1" x14ac:dyDescent="0.2">
      <c r="A614"/>
      <c r="C614" s="97"/>
    </row>
    <row r="615" spans="1:3" ht="15.75" customHeight="1" x14ac:dyDescent="0.2">
      <c r="A615"/>
      <c r="C615" s="97"/>
    </row>
    <row r="616" spans="1:3" ht="15.75" customHeight="1" x14ac:dyDescent="0.2">
      <c r="A616"/>
      <c r="C616" s="97"/>
    </row>
    <row r="617" spans="1:3" ht="15.75" customHeight="1" x14ac:dyDescent="0.2">
      <c r="A617"/>
      <c r="C617" s="97"/>
    </row>
    <row r="618" spans="1:3" ht="15.75" customHeight="1" x14ac:dyDescent="0.2">
      <c r="A618"/>
      <c r="C618" s="97"/>
    </row>
    <row r="619" spans="1:3" ht="15.75" customHeight="1" x14ac:dyDescent="0.2">
      <c r="A619"/>
      <c r="C619" s="97"/>
    </row>
    <row r="620" spans="1:3" ht="15.75" customHeight="1" x14ac:dyDescent="0.2">
      <c r="A620"/>
      <c r="C620" s="97"/>
    </row>
    <row r="621" spans="1:3" ht="15.75" customHeight="1" x14ac:dyDescent="0.2">
      <c r="A621"/>
      <c r="C621" s="97"/>
    </row>
    <row r="622" spans="1:3" ht="15.75" customHeight="1" x14ac:dyDescent="0.2">
      <c r="A622"/>
      <c r="C622" s="97"/>
    </row>
    <row r="623" spans="1:3" ht="15.75" customHeight="1" x14ac:dyDescent="0.2">
      <c r="A623"/>
      <c r="C623" s="97"/>
    </row>
    <row r="624" spans="1:3" ht="15.75" customHeight="1" x14ac:dyDescent="0.2">
      <c r="A624"/>
      <c r="C624" s="97"/>
    </row>
    <row r="625" spans="1:3" ht="15.75" customHeight="1" x14ac:dyDescent="0.2">
      <c r="A625"/>
      <c r="C625" s="97"/>
    </row>
    <row r="626" spans="1:3" ht="15.75" customHeight="1" x14ac:dyDescent="0.2">
      <c r="A626"/>
      <c r="C626" s="97"/>
    </row>
    <row r="627" spans="1:3" ht="15.75" customHeight="1" x14ac:dyDescent="0.2">
      <c r="A627"/>
      <c r="C627" s="97"/>
    </row>
    <row r="628" spans="1:3" ht="15.75" customHeight="1" x14ac:dyDescent="0.2">
      <c r="A628"/>
      <c r="C628" s="97"/>
    </row>
    <row r="629" spans="1:3" ht="15.75" customHeight="1" x14ac:dyDescent="0.2">
      <c r="A629"/>
      <c r="C629" s="97"/>
    </row>
    <row r="630" spans="1:3" ht="15.75" customHeight="1" x14ac:dyDescent="0.2">
      <c r="A630"/>
      <c r="C630" s="97"/>
    </row>
    <row r="631" spans="1:3" ht="15.75" customHeight="1" x14ac:dyDescent="0.2">
      <c r="A631"/>
      <c r="C631" s="97"/>
    </row>
    <row r="632" spans="1:3" ht="15.75" customHeight="1" x14ac:dyDescent="0.2">
      <c r="A632"/>
      <c r="C632" s="97"/>
    </row>
    <row r="633" spans="1:3" ht="15.75" customHeight="1" x14ac:dyDescent="0.2">
      <c r="A633"/>
      <c r="C633" s="97"/>
    </row>
    <row r="634" spans="1:3" ht="15.75" customHeight="1" x14ac:dyDescent="0.2">
      <c r="A634"/>
      <c r="C634" s="97"/>
    </row>
    <row r="635" spans="1:3" ht="15.75" customHeight="1" x14ac:dyDescent="0.2">
      <c r="A635"/>
      <c r="C635" s="97"/>
    </row>
    <row r="636" spans="1:3" ht="15.75" customHeight="1" x14ac:dyDescent="0.2">
      <c r="A636"/>
      <c r="C636" s="97"/>
    </row>
    <row r="637" spans="1:3" ht="15.75" customHeight="1" x14ac:dyDescent="0.2">
      <c r="A637"/>
      <c r="C637" s="97"/>
    </row>
    <row r="638" spans="1:3" ht="15.75" customHeight="1" x14ac:dyDescent="0.2">
      <c r="A638"/>
      <c r="C638" s="97"/>
    </row>
    <row r="639" spans="1:3" ht="15.75" customHeight="1" x14ac:dyDescent="0.2">
      <c r="A639"/>
      <c r="C639" s="97"/>
    </row>
    <row r="640" spans="1:3" ht="15.75" customHeight="1" x14ac:dyDescent="0.2">
      <c r="A640"/>
      <c r="C640" s="97"/>
    </row>
    <row r="641" spans="1:3" ht="15.75" customHeight="1" x14ac:dyDescent="0.2">
      <c r="A641"/>
      <c r="C641" s="97"/>
    </row>
    <row r="642" spans="1:3" ht="15.75" customHeight="1" x14ac:dyDescent="0.2">
      <c r="A642"/>
      <c r="C642" s="97"/>
    </row>
    <row r="643" spans="1:3" ht="15.75" customHeight="1" x14ac:dyDescent="0.2">
      <c r="A643"/>
      <c r="C643" s="97"/>
    </row>
    <row r="644" spans="1:3" ht="15.75" customHeight="1" x14ac:dyDescent="0.2">
      <c r="A644"/>
      <c r="C644" s="97"/>
    </row>
    <row r="645" spans="1:3" ht="15.75" customHeight="1" x14ac:dyDescent="0.2">
      <c r="A645"/>
      <c r="C645" s="97"/>
    </row>
    <row r="646" spans="1:3" ht="15.75" customHeight="1" x14ac:dyDescent="0.2">
      <c r="A646"/>
      <c r="C646" s="97"/>
    </row>
    <row r="647" spans="1:3" ht="15.75" customHeight="1" x14ac:dyDescent="0.2">
      <c r="A647"/>
      <c r="C647" s="97"/>
    </row>
    <row r="648" spans="1:3" ht="15.75" customHeight="1" x14ac:dyDescent="0.2">
      <c r="A648"/>
      <c r="C648" s="97"/>
    </row>
    <row r="649" spans="1:3" ht="15.75" customHeight="1" x14ac:dyDescent="0.2">
      <c r="A649"/>
      <c r="C649" s="97"/>
    </row>
    <row r="650" spans="1:3" ht="15.75" customHeight="1" x14ac:dyDescent="0.2">
      <c r="A650"/>
      <c r="C650" s="97"/>
    </row>
    <row r="651" spans="1:3" ht="15.75" customHeight="1" x14ac:dyDescent="0.2">
      <c r="A651"/>
      <c r="C651" s="97"/>
    </row>
    <row r="652" spans="1:3" ht="15.75" customHeight="1" x14ac:dyDescent="0.2">
      <c r="A652"/>
      <c r="C652" s="97"/>
    </row>
    <row r="653" spans="1:3" ht="15.75" customHeight="1" x14ac:dyDescent="0.2">
      <c r="A653"/>
      <c r="C653" s="97"/>
    </row>
    <row r="654" spans="1:3" ht="15.75" customHeight="1" x14ac:dyDescent="0.2">
      <c r="A654"/>
      <c r="C654" s="97"/>
    </row>
    <row r="655" spans="1:3" ht="15.75" customHeight="1" x14ac:dyDescent="0.2">
      <c r="A655"/>
      <c r="C655" s="97"/>
    </row>
    <row r="656" spans="1:3" ht="15.75" customHeight="1" x14ac:dyDescent="0.2">
      <c r="A656"/>
      <c r="C656" s="97"/>
    </row>
    <row r="657" spans="1:3" ht="15.75" customHeight="1" x14ac:dyDescent="0.2">
      <c r="A657"/>
      <c r="C657" s="97"/>
    </row>
    <row r="658" spans="1:3" ht="15.75" customHeight="1" x14ac:dyDescent="0.2">
      <c r="A658"/>
      <c r="C658" s="97"/>
    </row>
    <row r="659" spans="1:3" ht="15.75" customHeight="1" x14ac:dyDescent="0.2">
      <c r="A659"/>
      <c r="C659" s="97"/>
    </row>
    <row r="660" spans="1:3" ht="15.75" customHeight="1" x14ac:dyDescent="0.2">
      <c r="A660"/>
      <c r="C660" s="97"/>
    </row>
    <row r="661" spans="1:3" ht="15.75" customHeight="1" x14ac:dyDescent="0.2">
      <c r="A661"/>
      <c r="C661" s="97"/>
    </row>
    <row r="662" spans="1:3" ht="15.75" customHeight="1" x14ac:dyDescent="0.2">
      <c r="A662"/>
      <c r="C662" s="97"/>
    </row>
    <row r="663" spans="1:3" ht="15.75" customHeight="1" x14ac:dyDescent="0.2">
      <c r="A663"/>
      <c r="C663" s="97"/>
    </row>
    <row r="664" spans="1:3" ht="15.75" customHeight="1" x14ac:dyDescent="0.2">
      <c r="A664"/>
      <c r="C664" s="97"/>
    </row>
    <row r="665" spans="1:3" ht="15.75" customHeight="1" x14ac:dyDescent="0.2">
      <c r="A665"/>
      <c r="C665" s="97"/>
    </row>
    <row r="666" spans="1:3" ht="15.75" customHeight="1" x14ac:dyDescent="0.2">
      <c r="A666"/>
      <c r="C666" s="97"/>
    </row>
    <row r="667" spans="1:3" ht="15.75" customHeight="1" x14ac:dyDescent="0.2">
      <c r="A667"/>
      <c r="C667" s="97"/>
    </row>
    <row r="668" spans="1:3" ht="15.75" customHeight="1" x14ac:dyDescent="0.2">
      <c r="A668"/>
      <c r="C668" s="97"/>
    </row>
    <row r="669" spans="1:3" ht="15.75" customHeight="1" x14ac:dyDescent="0.2">
      <c r="A669"/>
      <c r="C669" s="97"/>
    </row>
    <row r="670" spans="1:3" ht="15.75" customHeight="1" x14ac:dyDescent="0.2">
      <c r="A670"/>
      <c r="C670" s="97"/>
    </row>
    <row r="671" spans="1:3" ht="15.75" customHeight="1" x14ac:dyDescent="0.2">
      <c r="A671"/>
      <c r="C671" s="97"/>
    </row>
    <row r="672" spans="1:3" ht="15.75" customHeight="1" x14ac:dyDescent="0.2">
      <c r="A672"/>
      <c r="C672" s="97"/>
    </row>
    <row r="673" spans="1:3" ht="15.75" customHeight="1" x14ac:dyDescent="0.2">
      <c r="A673"/>
      <c r="C673" s="97"/>
    </row>
    <row r="674" spans="1:3" ht="15.75" customHeight="1" x14ac:dyDescent="0.2">
      <c r="A674"/>
      <c r="C674" s="97"/>
    </row>
    <row r="675" spans="1:3" ht="15.75" customHeight="1" x14ac:dyDescent="0.2">
      <c r="A675"/>
      <c r="C675" s="97"/>
    </row>
    <row r="676" spans="1:3" ht="15.75" customHeight="1" x14ac:dyDescent="0.2">
      <c r="A676"/>
      <c r="C676" s="97"/>
    </row>
    <row r="677" spans="1:3" ht="15.75" customHeight="1" x14ac:dyDescent="0.2">
      <c r="A677"/>
      <c r="C677" s="97"/>
    </row>
    <row r="678" spans="1:3" ht="15.75" customHeight="1" x14ac:dyDescent="0.2">
      <c r="A678"/>
      <c r="C678" s="97"/>
    </row>
    <row r="679" spans="1:3" ht="15.75" customHeight="1" x14ac:dyDescent="0.2">
      <c r="A679"/>
      <c r="C679" s="97"/>
    </row>
    <row r="680" spans="1:3" ht="15.75" customHeight="1" x14ac:dyDescent="0.2">
      <c r="A680"/>
      <c r="C680" s="97"/>
    </row>
    <row r="681" spans="1:3" ht="15.75" customHeight="1" x14ac:dyDescent="0.2">
      <c r="A681"/>
      <c r="C681" s="97"/>
    </row>
    <row r="682" spans="1:3" ht="15.75" customHeight="1" x14ac:dyDescent="0.2">
      <c r="A682"/>
      <c r="C682" s="97"/>
    </row>
    <row r="683" spans="1:3" ht="15.75" customHeight="1" x14ac:dyDescent="0.2">
      <c r="A683"/>
      <c r="C683" s="97"/>
    </row>
    <row r="684" spans="1:3" ht="15.75" customHeight="1" x14ac:dyDescent="0.2">
      <c r="A684"/>
      <c r="C684" s="97"/>
    </row>
    <row r="685" spans="1:3" ht="15.75" customHeight="1" x14ac:dyDescent="0.2">
      <c r="A685"/>
      <c r="C685" s="97"/>
    </row>
    <row r="686" spans="1:3" ht="15.75" customHeight="1" x14ac:dyDescent="0.2">
      <c r="A686"/>
      <c r="C686" s="97"/>
    </row>
    <row r="687" spans="1:3" ht="15.75" customHeight="1" x14ac:dyDescent="0.2">
      <c r="A687"/>
      <c r="C687" s="97"/>
    </row>
    <row r="688" spans="1:3" ht="15.75" customHeight="1" x14ac:dyDescent="0.2">
      <c r="A688"/>
      <c r="C688" s="97"/>
    </row>
    <row r="689" spans="1:3" ht="15.75" customHeight="1" x14ac:dyDescent="0.2">
      <c r="A689"/>
      <c r="C689" s="97"/>
    </row>
    <row r="690" spans="1:3" ht="15.75" customHeight="1" x14ac:dyDescent="0.2">
      <c r="A690"/>
      <c r="C690" s="97"/>
    </row>
    <row r="691" spans="1:3" ht="15.75" customHeight="1" x14ac:dyDescent="0.2">
      <c r="A691"/>
      <c r="C691" s="97"/>
    </row>
    <row r="692" spans="1:3" ht="15.75" customHeight="1" x14ac:dyDescent="0.2">
      <c r="A692"/>
      <c r="C692" s="97"/>
    </row>
    <row r="693" spans="1:3" ht="15.75" customHeight="1" x14ac:dyDescent="0.2">
      <c r="A693"/>
      <c r="C693" s="97"/>
    </row>
    <row r="694" spans="1:3" ht="15.75" customHeight="1" x14ac:dyDescent="0.2">
      <c r="A694"/>
      <c r="C694" s="97"/>
    </row>
    <row r="695" spans="1:3" ht="15.75" customHeight="1" x14ac:dyDescent="0.2">
      <c r="A695"/>
      <c r="C695" s="97"/>
    </row>
    <row r="696" spans="1:3" ht="15.75" customHeight="1" x14ac:dyDescent="0.2">
      <c r="A696"/>
      <c r="C696" s="97"/>
    </row>
    <row r="697" spans="1:3" ht="15.75" customHeight="1" x14ac:dyDescent="0.2">
      <c r="A697"/>
      <c r="C697" s="97"/>
    </row>
    <row r="698" spans="1:3" ht="15.75" customHeight="1" x14ac:dyDescent="0.2">
      <c r="A698"/>
      <c r="C698" s="97"/>
    </row>
    <row r="699" spans="1:3" ht="15.75" customHeight="1" x14ac:dyDescent="0.2">
      <c r="A699"/>
      <c r="C699" s="97"/>
    </row>
    <row r="700" spans="1:3" ht="15.75" customHeight="1" x14ac:dyDescent="0.2">
      <c r="A700"/>
      <c r="C700" s="97"/>
    </row>
    <row r="701" spans="1:3" ht="15.75" customHeight="1" x14ac:dyDescent="0.2">
      <c r="A701"/>
      <c r="C701" s="97"/>
    </row>
    <row r="702" spans="1:3" ht="15.75" customHeight="1" x14ac:dyDescent="0.2">
      <c r="A702"/>
      <c r="C702" s="97"/>
    </row>
    <row r="703" spans="1:3" ht="15.75" customHeight="1" x14ac:dyDescent="0.2">
      <c r="A703"/>
      <c r="C703" s="97"/>
    </row>
    <row r="704" spans="1:3" ht="15.75" customHeight="1" x14ac:dyDescent="0.2">
      <c r="A704"/>
      <c r="C704" s="97"/>
    </row>
    <row r="705" spans="1:3" ht="15.75" customHeight="1" x14ac:dyDescent="0.2">
      <c r="A705"/>
      <c r="C705" s="97"/>
    </row>
    <row r="706" spans="1:3" ht="15.75" customHeight="1" x14ac:dyDescent="0.2">
      <c r="A706"/>
      <c r="C706" s="97"/>
    </row>
    <row r="707" spans="1:3" ht="15.75" customHeight="1" x14ac:dyDescent="0.2">
      <c r="A707"/>
      <c r="C707" s="97"/>
    </row>
    <row r="708" spans="1:3" ht="15.75" customHeight="1" x14ac:dyDescent="0.2">
      <c r="A708"/>
      <c r="C708" s="97"/>
    </row>
    <row r="709" spans="1:3" ht="15.75" customHeight="1" x14ac:dyDescent="0.2">
      <c r="A709"/>
      <c r="C709" s="97"/>
    </row>
    <row r="710" spans="1:3" ht="15.75" customHeight="1" x14ac:dyDescent="0.2">
      <c r="A710"/>
      <c r="C710" s="97"/>
    </row>
    <row r="711" spans="1:3" ht="15.75" customHeight="1" x14ac:dyDescent="0.2">
      <c r="A711"/>
      <c r="C711" s="97"/>
    </row>
    <row r="712" spans="1:3" ht="15.75" customHeight="1" x14ac:dyDescent="0.2">
      <c r="A712"/>
      <c r="C712" s="97"/>
    </row>
    <row r="713" spans="1:3" ht="15.75" customHeight="1" x14ac:dyDescent="0.2">
      <c r="A713"/>
      <c r="C713" s="97"/>
    </row>
    <row r="714" spans="1:3" ht="15.75" customHeight="1" x14ac:dyDescent="0.2">
      <c r="A714"/>
      <c r="C714" s="97"/>
    </row>
    <row r="715" spans="1:3" ht="15.75" customHeight="1" x14ac:dyDescent="0.2">
      <c r="A715"/>
      <c r="C715" s="97"/>
    </row>
    <row r="716" spans="1:3" ht="15.75" customHeight="1" x14ac:dyDescent="0.2">
      <c r="A716"/>
      <c r="C716" s="97"/>
    </row>
    <row r="717" spans="1:3" ht="15.75" customHeight="1" x14ac:dyDescent="0.2">
      <c r="A717"/>
      <c r="C717" s="97"/>
    </row>
    <row r="718" spans="1:3" ht="15.75" customHeight="1" x14ac:dyDescent="0.2">
      <c r="A718"/>
      <c r="C718" s="97"/>
    </row>
    <row r="719" spans="1:3" ht="15.75" customHeight="1" x14ac:dyDescent="0.2">
      <c r="A719"/>
      <c r="C719" s="97"/>
    </row>
    <row r="720" spans="1:3" ht="15.75" customHeight="1" x14ac:dyDescent="0.2">
      <c r="A720"/>
      <c r="C720" s="97"/>
    </row>
    <row r="721" spans="1:3" ht="15.75" customHeight="1" x14ac:dyDescent="0.2">
      <c r="A721"/>
      <c r="C721" s="97"/>
    </row>
    <row r="722" spans="1:3" ht="15.75" customHeight="1" x14ac:dyDescent="0.2">
      <c r="A722"/>
      <c r="C722" s="97"/>
    </row>
    <row r="723" spans="1:3" ht="15.75" customHeight="1" x14ac:dyDescent="0.2">
      <c r="A723"/>
      <c r="C723" s="97"/>
    </row>
    <row r="724" spans="1:3" ht="15.75" customHeight="1" x14ac:dyDescent="0.2">
      <c r="A724"/>
      <c r="C724" s="97"/>
    </row>
    <row r="725" spans="1:3" ht="15.75" customHeight="1" x14ac:dyDescent="0.2">
      <c r="A725"/>
      <c r="C725" s="97"/>
    </row>
    <row r="726" spans="1:3" ht="15.75" customHeight="1" x14ac:dyDescent="0.2">
      <c r="A726"/>
      <c r="C726" s="97"/>
    </row>
    <row r="727" spans="1:3" ht="15.75" customHeight="1" x14ac:dyDescent="0.2">
      <c r="A727"/>
      <c r="C727" s="97"/>
    </row>
    <row r="728" spans="1:3" ht="15.75" customHeight="1" x14ac:dyDescent="0.2">
      <c r="A728"/>
      <c r="C728" s="97"/>
    </row>
    <row r="729" spans="1:3" ht="15.75" customHeight="1" x14ac:dyDescent="0.2">
      <c r="A729"/>
      <c r="C729" s="97"/>
    </row>
    <row r="730" spans="1:3" ht="15.75" customHeight="1" x14ac:dyDescent="0.2">
      <c r="A730"/>
      <c r="C730" s="97"/>
    </row>
    <row r="731" spans="1:3" ht="15.75" customHeight="1" x14ac:dyDescent="0.2">
      <c r="A731"/>
      <c r="C731" s="97"/>
    </row>
    <row r="732" spans="1:3" ht="15.75" customHeight="1" x14ac:dyDescent="0.2">
      <c r="A732"/>
      <c r="C732" s="97"/>
    </row>
    <row r="733" spans="1:3" ht="15.75" customHeight="1" x14ac:dyDescent="0.2">
      <c r="A733"/>
      <c r="C733" s="97"/>
    </row>
    <row r="734" spans="1:3" ht="15.75" customHeight="1" x14ac:dyDescent="0.2">
      <c r="A734"/>
      <c r="C734" s="97"/>
    </row>
    <row r="735" spans="1:3" ht="15.75" customHeight="1" x14ac:dyDescent="0.2">
      <c r="A735"/>
      <c r="C735" s="97"/>
    </row>
    <row r="736" spans="1:3" ht="15.75" customHeight="1" x14ac:dyDescent="0.2">
      <c r="A736"/>
      <c r="C736" s="97"/>
    </row>
    <row r="737" spans="1:3" ht="15.75" customHeight="1" x14ac:dyDescent="0.2">
      <c r="A737"/>
      <c r="C737" s="97"/>
    </row>
    <row r="738" spans="1:3" ht="15.75" customHeight="1" x14ac:dyDescent="0.2">
      <c r="A738"/>
      <c r="C738" s="97"/>
    </row>
    <row r="739" spans="1:3" ht="15.75" customHeight="1" x14ac:dyDescent="0.2">
      <c r="A739"/>
      <c r="C739" s="97"/>
    </row>
    <row r="740" spans="1:3" ht="15.75" customHeight="1" x14ac:dyDescent="0.2">
      <c r="A740"/>
      <c r="C740" s="97"/>
    </row>
    <row r="741" spans="1:3" ht="15.75" customHeight="1" x14ac:dyDescent="0.2">
      <c r="A741"/>
      <c r="C741" s="97"/>
    </row>
    <row r="742" spans="1:3" ht="15.75" customHeight="1" x14ac:dyDescent="0.2">
      <c r="A742"/>
      <c r="C742" s="97"/>
    </row>
    <row r="743" spans="1:3" ht="15.75" customHeight="1" x14ac:dyDescent="0.2">
      <c r="A743"/>
      <c r="C743" s="97"/>
    </row>
    <row r="744" spans="1:3" ht="15.75" customHeight="1" x14ac:dyDescent="0.2">
      <c r="A744"/>
      <c r="C744" s="97"/>
    </row>
    <row r="745" spans="1:3" ht="15.75" customHeight="1" x14ac:dyDescent="0.2">
      <c r="A745"/>
      <c r="C745" s="97"/>
    </row>
    <row r="746" spans="1:3" ht="15.75" customHeight="1" x14ac:dyDescent="0.2">
      <c r="A746"/>
      <c r="C746" s="97"/>
    </row>
    <row r="747" spans="1:3" ht="15.75" customHeight="1" x14ac:dyDescent="0.2">
      <c r="A747"/>
      <c r="C747" s="97"/>
    </row>
    <row r="748" spans="1:3" ht="15.75" customHeight="1" x14ac:dyDescent="0.2">
      <c r="A748"/>
      <c r="C748" s="97"/>
    </row>
    <row r="749" spans="1:3" ht="15.75" customHeight="1" x14ac:dyDescent="0.2">
      <c r="A749"/>
      <c r="C749" s="97"/>
    </row>
    <row r="750" spans="1:3" ht="15.75" customHeight="1" x14ac:dyDescent="0.2">
      <c r="A750"/>
      <c r="C750" s="97"/>
    </row>
    <row r="751" spans="1:3" ht="15.75" customHeight="1" x14ac:dyDescent="0.2">
      <c r="A751"/>
      <c r="C751" s="97"/>
    </row>
    <row r="752" spans="1:3" ht="15.75" customHeight="1" x14ac:dyDescent="0.2">
      <c r="A752"/>
      <c r="C752" s="97"/>
    </row>
    <row r="753" spans="1:3" ht="15.75" customHeight="1" x14ac:dyDescent="0.2">
      <c r="A753"/>
      <c r="C753" s="97"/>
    </row>
    <row r="754" spans="1:3" ht="15.75" customHeight="1" x14ac:dyDescent="0.2">
      <c r="A754"/>
      <c r="C754" s="97"/>
    </row>
    <row r="755" spans="1:3" ht="15.75" customHeight="1" x14ac:dyDescent="0.2">
      <c r="A755"/>
      <c r="C755" s="97"/>
    </row>
    <row r="756" spans="1:3" ht="15.75" customHeight="1" x14ac:dyDescent="0.2">
      <c r="A756"/>
      <c r="C756" s="97"/>
    </row>
    <row r="757" spans="1:3" ht="15.75" customHeight="1" x14ac:dyDescent="0.2">
      <c r="A757"/>
      <c r="C757" s="97"/>
    </row>
    <row r="758" spans="1:3" ht="15.75" customHeight="1" x14ac:dyDescent="0.2">
      <c r="A758"/>
      <c r="C758" s="97"/>
    </row>
    <row r="759" spans="1:3" ht="15.75" customHeight="1" x14ac:dyDescent="0.2">
      <c r="A759"/>
      <c r="C759" s="97"/>
    </row>
    <row r="760" spans="1:3" ht="15.75" customHeight="1" x14ac:dyDescent="0.2">
      <c r="A760"/>
      <c r="C760" s="97"/>
    </row>
    <row r="761" spans="1:3" ht="15.75" customHeight="1" x14ac:dyDescent="0.2">
      <c r="A761"/>
      <c r="C761" s="97"/>
    </row>
    <row r="762" spans="1:3" ht="15.75" customHeight="1" x14ac:dyDescent="0.2">
      <c r="A762"/>
      <c r="C762" s="97"/>
    </row>
    <row r="763" spans="1:3" ht="15.75" customHeight="1" x14ac:dyDescent="0.2">
      <c r="A763"/>
      <c r="C763" s="97"/>
    </row>
    <row r="764" spans="1:3" ht="15.75" customHeight="1" x14ac:dyDescent="0.2">
      <c r="A764"/>
      <c r="C764" s="97"/>
    </row>
    <row r="765" spans="1:3" ht="15.75" customHeight="1" x14ac:dyDescent="0.2">
      <c r="A765"/>
      <c r="C765" s="97"/>
    </row>
    <row r="766" spans="1:3" ht="15.75" customHeight="1" x14ac:dyDescent="0.2">
      <c r="A766"/>
      <c r="C766" s="97"/>
    </row>
    <row r="767" spans="1:3" ht="15.75" customHeight="1" x14ac:dyDescent="0.2">
      <c r="A767"/>
      <c r="C767" s="97"/>
    </row>
    <row r="768" spans="1:3" ht="15.75" customHeight="1" x14ac:dyDescent="0.2">
      <c r="A768"/>
      <c r="C768" s="97"/>
    </row>
    <row r="769" spans="1:3" ht="15.75" customHeight="1" x14ac:dyDescent="0.2">
      <c r="A769"/>
      <c r="C769" s="97"/>
    </row>
    <row r="770" spans="1:3" ht="15.75" customHeight="1" x14ac:dyDescent="0.2">
      <c r="A770"/>
      <c r="C770" s="97"/>
    </row>
    <row r="771" spans="1:3" ht="15.75" customHeight="1" x14ac:dyDescent="0.2">
      <c r="A771"/>
      <c r="C771" s="97"/>
    </row>
    <row r="772" spans="1:3" ht="15.75" customHeight="1" x14ac:dyDescent="0.2">
      <c r="A772"/>
      <c r="C772" s="97"/>
    </row>
    <row r="773" spans="1:3" ht="15.75" customHeight="1" x14ac:dyDescent="0.2">
      <c r="A773"/>
      <c r="C773" s="97"/>
    </row>
    <row r="774" spans="1:3" ht="15.75" customHeight="1" x14ac:dyDescent="0.2">
      <c r="A774"/>
      <c r="C774" s="97"/>
    </row>
    <row r="775" spans="1:3" ht="15.75" customHeight="1" x14ac:dyDescent="0.2">
      <c r="A775"/>
      <c r="C775" s="97"/>
    </row>
    <row r="776" spans="1:3" ht="15.75" customHeight="1" x14ac:dyDescent="0.2">
      <c r="A776"/>
      <c r="C776" s="97"/>
    </row>
    <row r="777" spans="1:3" ht="15.75" customHeight="1" x14ac:dyDescent="0.2">
      <c r="A777"/>
      <c r="C777" s="97"/>
    </row>
    <row r="778" spans="1:3" ht="15.75" customHeight="1" x14ac:dyDescent="0.2">
      <c r="A778"/>
      <c r="C778" s="97"/>
    </row>
    <row r="779" spans="1:3" ht="15.75" customHeight="1" x14ac:dyDescent="0.2">
      <c r="A779"/>
      <c r="C779" s="97"/>
    </row>
    <row r="780" spans="1:3" ht="15.75" customHeight="1" x14ac:dyDescent="0.2">
      <c r="A780"/>
      <c r="C780" s="97"/>
    </row>
    <row r="781" spans="1:3" ht="15.75" customHeight="1" x14ac:dyDescent="0.2">
      <c r="A781"/>
      <c r="C781" s="97"/>
    </row>
    <row r="782" spans="1:3" ht="15.75" customHeight="1" x14ac:dyDescent="0.2">
      <c r="A782"/>
      <c r="C782" s="97"/>
    </row>
    <row r="783" spans="1:3" ht="15.75" customHeight="1" x14ac:dyDescent="0.2">
      <c r="A783"/>
      <c r="C783" s="97"/>
    </row>
    <row r="784" spans="1:3" ht="15.75" customHeight="1" x14ac:dyDescent="0.2">
      <c r="A784"/>
      <c r="C784" s="97"/>
    </row>
    <row r="785" spans="1:3" ht="15.75" customHeight="1" x14ac:dyDescent="0.2">
      <c r="A785"/>
      <c r="C785" s="97"/>
    </row>
    <row r="786" spans="1:3" ht="15.75" customHeight="1" x14ac:dyDescent="0.2">
      <c r="A786"/>
      <c r="C786" s="97"/>
    </row>
    <row r="787" spans="1:3" ht="15.75" customHeight="1" x14ac:dyDescent="0.2">
      <c r="A787"/>
      <c r="C787" s="97"/>
    </row>
    <row r="788" spans="1:3" ht="15.75" customHeight="1" x14ac:dyDescent="0.2">
      <c r="A788"/>
      <c r="C788" s="97"/>
    </row>
    <row r="789" spans="1:3" ht="15.75" customHeight="1" x14ac:dyDescent="0.2">
      <c r="A789"/>
      <c r="C789" s="97"/>
    </row>
    <row r="790" spans="1:3" ht="15.75" customHeight="1" x14ac:dyDescent="0.2">
      <c r="A790"/>
      <c r="C790" s="97"/>
    </row>
    <row r="791" spans="1:3" ht="15.75" customHeight="1" x14ac:dyDescent="0.2">
      <c r="A791"/>
      <c r="C791" s="97"/>
    </row>
    <row r="792" spans="1:3" ht="15.75" customHeight="1" x14ac:dyDescent="0.2">
      <c r="A792"/>
      <c r="C792" s="97"/>
    </row>
    <row r="793" spans="1:3" ht="15.75" customHeight="1" x14ac:dyDescent="0.2">
      <c r="A793"/>
      <c r="C793" s="97"/>
    </row>
    <row r="794" spans="1:3" ht="15.75" customHeight="1" x14ac:dyDescent="0.2">
      <c r="A794"/>
      <c r="C794" s="97"/>
    </row>
    <row r="795" spans="1:3" ht="15.75" customHeight="1" x14ac:dyDescent="0.2">
      <c r="A795"/>
      <c r="C795" s="97"/>
    </row>
    <row r="796" spans="1:3" ht="15.75" customHeight="1" x14ac:dyDescent="0.2">
      <c r="A796"/>
      <c r="C796" s="97"/>
    </row>
    <row r="797" spans="1:3" ht="15.75" customHeight="1" x14ac:dyDescent="0.2">
      <c r="A797"/>
      <c r="C797" s="97"/>
    </row>
    <row r="798" spans="1:3" ht="15.75" customHeight="1" x14ac:dyDescent="0.2">
      <c r="A798"/>
      <c r="C798" s="97"/>
    </row>
    <row r="799" spans="1:3" ht="15.75" customHeight="1" x14ac:dyDescent="0.2">
      <c r="A799"/>
      <c r="C799" s="97"/>
    </row>
    <row r="800" spans="1:3" ht="15.75" customHeight="1" x14ac:dyDescent="0.2">
      <c r="A800"/>
      <c r="C800" s="97"/>
    </row>
    <row r="801" spans="1:3" ht="15.75" customHeight="1" x14ac:dyDescent="0.2">
      <c r="A801"/>
      <c r="C801" s="97"/>
    </row>
    <row r="802" spans="1:3" ht="15.75" customHeight="1" x14ac:dyDescent="0.2">
      <c r="A802"/>
      <c r="C802" s="97"/>
    </row>
    <row r="803" spans="1:3" ht="15.75" customHeight="1" x14ac:dyDescent="0.2">
      <c r="A803"/>
      <c r="C803" s="97"/>
    </row>
    <row r="804" spans="1:3" ht="15.75" customHeight="1" x14ac:dyDescent="0.2">
      <c r="A804"/>
      <c r="C804" s="97"/>
    </row>
    <row r="805" spans="1:3" ht="15.75" customHeight="1" x14ac:dyDescent="0.2">
      <c r="A805"/>
      <c r="C805" s="97"/>
    </row>
    <row r="806" spans="1:3" ht="15.75" customHeight="1" x14ac:dyDescent="0.2">
      <c r="A806"/>
      <c r="C806" s="97"/>
    </row>
    <row r="807" spans="1:3" ht="15.75" customHeight="1" x14ac:dyDescent="0.2">
      <c r="A807"/>
      <c r="C807" s="97"/>
    </row>
    <row r="808" spans="1:3" ht="15.75" customHeight="1" x14ac:dyDescent="0.2">
      <c r="A808"/>
      <c r="C808" s="97"/>
    </row>
    <row r="809" spans="1:3" ht="15.75" customHeight="1" x14ac:dyDescent="0.2">
      <c r="A809"/>
      <c r="C809" s="97"/>
    </row>
    <row r="810" spans="1:3" ht="15.75" customHeight="1" x14ac:dyDescent="0.2">
      <c r="A810"/>
      <c r="C810" s="97"/>
    </row>
    <row r="811" spans="1:3" ht="15.75" customHeight="1" x14ac:dyDescent="0.2">
      <c r="A811"/>
      <c r="C811" s="97"/>
    </row>
    <row r="812" spans="1:3" ht="15.75" customHeight="1" x14ac:dyDescent="0.2">
      <c r="A812"/>
      <c r="C812" s="97"/>
    </row>
    <row r="813" spans="1:3" ht="15.75" customHeight="1" x14ac:dyDescent="0.2">
      <c r="A813"/>
      <c r="C813" s="97"/>
    </row>
    <row r="814" spans="1:3" ht="15.75" customHeight="1" x14ac:dyDescent="0.2">
      <c r="A814"/>
      <c r="C814" s="97"/>
    </row>
    <row r="815" spans="1:3" ht="15.75" customHeight="1" x14ac:dyDescent="0.2">
      <c r="A815"/>
      <c r="C815" s="97"/>
    </row>
    <row r="816" spans="1:3" ht="15.75" customHeight="1" x14ac:dyDescent="0.2">
      <c r="A816"/>
      <c r="C816" s="97"/>
    </row>
    <row r="817" spans="1:3" ht="15.75" customHeight="1" x14ac:dyDescent="0.2">
      <c r="A817"/>
      <c r="C817" s="97"/>
    </row>
    <row r="818" spans="1:3" ht="15.75" customHeight="1" x14ac:dyDescent="0.2">
      <c r="A818"/>
      <c r="C818" s="97"/>
    </row>
    <row r="819" spans="1:3" ht="15.75" customHeight="1" x14ac:dyDescent="0.2">
      <c r="A819"/>
      <c r="C819" s="97"/>
    </row>
    <row r="820" spans="1:3" ht="15.75" customHeight="1" x14ac:dyDescent="0.2">
      <c r="A820"/>
      <c r="C820" s="97"/>
    </row>
    <row r="821" spans="1:3" ht="15.75" customHeight="1" x14ac:dyDescent="0.2">
      <c r="A821"/>
      <c r="C821" s="97"/>
    </row>
    <row r="822" spans="1:3" ht="15.75" customHeight="1" x14ac:dyDescent="0.2">
      <c r="A822"/>
      <c r="C822" s="97"/>
    </row>
    <row r="823" spans="1:3" ht="15.75" customHeight="1" x14ac:dyDescent="0.2">
      <c r="A823"/>
      <c r="C823" s="97"/>
    </row>
    <row r="824" spans="1:3" ht="15.75" customHeight="1" x14ac:dyDescent="0.2">
      <c r="A824"/>
      <c r="C824" s="97"/>
    </row>
    <row r="825" spans="1:3" ht="15.75" customHeight="1" x14ac:dyDescent="0.2">
      <c r="A825"/>
      <c r="C825" s="97"/>
    </row>
    <row r="826" spans="1:3" ht="15.75" customHeight="1" x14ac:dyDescent="0.2">
      <c r="A826"/>
      <c r="C826" s="97"/>
    </row>
    <row r="827" spans="1:3" ht="15.75" customHeight="1" x14ac:dyDescent="0.2">
      <c r="A827"/>
      <c r="C827" s="97"/>
    </row>
    <row r="828" spans="1:3" ht="15.75" customHeight="1" x14ac:dyDescent="0.2">
      <c r="A828"/>
      <c r="C828" s="97"/>
    </row>
    <row r="829" spans="1:3" ht="15.75" customHeight="1" x14ac:dyDescent="0.2">
      <c r="A829"/>
      <c r="C829" s="97"/>
    </row>
    <row r="830" spans="1:3" ht="15.75" customHeight="1" x14ac:dyDescent="0.2">
      <c r="A830"/>
      <c r="C830" s="97"/>
    </row>
    <row r="831" spans="1:3" ht="15.75" customHeight="1" x14ac:dyDescent="0.2">
      <c r="A831"/>
      <c r="C831" s="97"/>
    </row>
    <row r="832" spans="1:3" ht="15.75" customHeight="1" x14ac:dyDescent="0.2">
      <c r="A832"/>
      <c r="C832" s="97"/>
    </row>
    <row r="833" spans="1:3" ht="15.75" customHeight="1" x14ac:dyDescent="0.2">
      <c r="A833"/>
      <c r="C833" s="97"/>
    </row>
    <row r="834" spans="1:3" ht="15.75" customHeight="1" x14ac:dyDescent="0.2">
      <c r="A834"/>
      <c r="C834" s="97"/>
    </row>
    <row r="835" spans="1:3" ht="15.75" customHeight="1" x14ac:dyDescent="0.2">
      <c r="A835"/>
      <c r="C835" s="97"/>
    </row>
    <row r="836" spans="1:3" ht="15.75" customHeight="1" x14ac:dyDescent="0.2">
      <c r="A836"/>
      <c r="C836" s="97"/>
    </row>
    <row r="837" spans="1:3" ht="15.75" customHeight="1" x14ac:dyDescent="0.2">
      <c r="A837"/>
      <c r="C837" s="97"/>
    </row>
    <row r="838" spans="1:3" ht="15.75" customHeight="1" x14ac:dyDescent="0.2">
      <c r="A838"/>
      <c r="C838" s="97"/>
    </row>
    <row r="839" spans="1:3" ht="15.75" customHeight="1" x14ac:dyDescent="0.2">
      <c r="A839"/>
      <c r="C839" s="97"/>
    </row>
    <row r="840" spans="1:3" ht="15.75" customHeight="1" x14ac:dyDescent="0.2">
      <c r="A840"/>
      <c r="C840" s="97"/>
    </row>
    <row r="841" spans="1:3" ht="15.75" customHeight="1" x14ac:dyDescent="0.2">
      <c r="A841"/>
      <c r="C841" s="97"/>
    </row>
    <row r="842" spans="1:3" ht="15.75" customHeight="1" x14ac:dyDescent="0.2">
      <c r="A842"/>
      <c r="C842" s="97"/>
    </row>
    <row r="843" spans="1:3" ht="15.75" customHeight="1" x14ac:dyDescent="0.2">
      <c r="A843"/>
      <c r="C843" s="97"/>
    </row>
    <row r="844" spans="1:3" ht="15.75" customHeight="1" x14ac:dyDescent="0.2">
      <c r="A844"/>
      <c r="C844" s="97"/>
    </row>
    <row r="845" spans="1:3" ht="15.75" customHeight="1" x14ac:dyDescent="0.2">
      <c r="A845"/>
      <c r="C845" s="97"/>
    </row>
    <row r="846" spans="1:3" ht="15.75" customHeight="1" x14ac:dyDescent="0.2">
      <c r="A846"/>
      <c r="C846" s="97"/>
    </row>
    <row r="847" spans="1:3" ht="15.75" customHeight="1" x14ac:dyDescent="0.2">
      <c r="A847"/>
      <c r="C847" s="97"/>
    </row>
    <row r="848" spans="1:3" ht="15.75" customHeight="1" x14ac:dyDescent="0.2">
      <c r="A848"/>
      <c r="C848" s="97"/>
    </row>
    <row r="849" spans="1:3" ht="15.75" customHeight="1" x14ac:dyDescent="0.2">
      <c r="A849"/>
      <c r="C849" s="97"/>
    </row>
    <row r="850" spans="1:3" ht="15.75" customHeight="1" x14ac:dyDescent="0.2">
      <c r="A850"/>
      <c r="C850" s="97"/>
    </row>
    <row r="851" spans="1:3" ht="15.75" customHeight="1" x14ac:dyDescent="0.2">
      <c r="A851"/>
      <c r="C851" s="97"/>
    </row>
    <row r="852" spans="1:3" ht="15.75" customHeight="1" x14ac:dyDescent="0.2">
      <c r="A852"/>
      <c r="C852" s="97"/>
    </row>
    <row r="853" spans="1:3" ht="15.75" customHeight="1" x14ac:dyDescent="0.2">
      <c r="A853"/>
      <c r="C853" s="97"/>
    </row>
    <row r="854" spans="1:3" ht="15.75" customHeight="1" x14ac:dyDescent="0.2">
      <c r="A854"/>
      <c r="C854" s="97"/>
    </row>
    <row r="855" spans="1:3" ht="15.75" customHeight="1" x14ac:dyDescent="0.2">
      <c r="A855"/>
      <c r="C855" s="97"/>
    </row>
    <row r="856" spans="1:3" ht="15.75" customHeight="1" x14ac:dyDescent="0.2">
      <c r="A856"/>
      <c r="C856" s="97"/>
    </row>
    <row r="857" spans="1:3" ht="15.75" customHeight="1" x14ac:dyDescent="0.2">
      <c r="A857"/>
      <c r="C857" s="97"/>
    </row>
    <row r="858" spans="1:3" ht="15.75" customHeight="1" x14ac:dyDescent="0.2">
      <c r="A858"/>
      <c r="C858" s="97"/>
    </row>
    <row r="859" spans="1:3" ht="15.75" customHeight="1" x14ac:dyDescent="0.2">
      <c r="A859"/>
      <c r="C859" s="97"/>
    </row>
    <row r="860" spans="1:3" ht="15.75" customHeight="1" x14ac:dyDescent="0.2">
      <c r="A860"/>
      <c r="C860" s="97"/>
    </row>
    <row r="861" spans="1:3" ht="15.75" customHeight="1" x14ac:dyDescent="0.2">
      <c r="A861"/>
      <c r="C861" s="97"/>
    </row>
    <row r="862" spans="1:3" ht="15.75" customHeight="1" x14ac:dyDescent="0.2">
      <c r="A862"/>
      <c r="C862" s="97"/>
    </row>
    <row r="863" spans="1:3" ht="15.75" customHeight="1" x14ac:dyDescent="0.2">
      <c r="A863"/>
      <c r="C863" s="97"/>
    </row>
    <row r="864" spans="1:3" ht="15.75" customHeight="1" x14ac:dyDescent="0.2">
      <c r="A864"/>
      <c r="C864" s="97"/>
    </row>
    <row r="865" spans="1:3" ht="15.75" customHeight="1" x14ac:dyDescent="0.2">
      <c r="A865"/>
      <c r="C865" s="97"/>
    </row>
    <row r="866" spans="1:3" ht="15.75" customHeight="1" x14ac:dyDescent="0.2">
      <c r="A866"/>
      <c r="C866" s="97"/>
    </row>
    <row r="867" spans="1:3" ht="15.75" customHeight="1" x14ac:dyDescent="0.2">
      <c r="A867"/>
      <c r="C867" s="97"/>
    </row>
    <row r="868" spans="1:3" ht="15.75" customHeight="1" x14ac:dyDescent="0.2">
      <c r="A868"/>
      <c r="C868" s="97"/>
    </row>
    <row r="869" spans="1:3" ht="15.75" customHeight="1" x14ac:dyDescent="0.2">
      <c r="A869"/>
      <c r="C869" s="97"/>
    </row>
    <row r="870" spans="1:3" ht="15.75" customHeight="1" x14ac:dyDescent="0.2">
      <c r="A870"/>
      <c r="C870" s="97"/>
    </row>
    <row r="871" spans="1:3" ht="15.75" customHeight="1" x14ac:dyDescent="0.2">
      <c r="A871"/>
      <c r="C871" s="97"/>
    </row>
    <row r="872" spans="1:3" ht="15.75" customHeight="1" x14ac:dyDescent="0.2">
      <c r="A872"/>
      <c r="C872" s="97"/>
    </row>
    <row r="873" spans="1:3" ht="15.75" customHeight="1" x14ac:dyDescent="0.2">
      <c r="A873"/>
      <c r="C873" s="97"/>
    </row>
    <row r="874" spans="1:3" ht="15.75" customHeight="1" x14ac:dyDescent="0.2">
      <c r="A874"/>
      <c r="C874" s="97"/>
    </row>
    <row r="875" spans="1:3" ht="15.75" customHeight="1" x14ac:dyDescent="0.2">
      <c r="A875"/>
      <c r="C875" s="97"/>
    </row>
    <row r="876" spans="1:3" ht="15.75" customHeight="1" x14ac:dyDescent="0.2">
      <c r="A876"/>
      <c r="C876" s="97"/>
    </row>
    <row r="877" spans="1:3" ht="15.75" customHeight="1" x14ac:dyDescent="0.2">
      <c r="A877"/>
      <c r="C877" s="97"/>
    </row>
    <row r="878" spans="1:3" ht="15.75" customHeight="1" x14ac:dyDescent="0.2">
      <c r="A878"/>
      <c r="C878" s="97"/>
    </row>
    <row r="879" spans="1:3" ht="15.75" customHeight="1" x14ac:dyDescent="0.2">
      <c r="A879"/>
      <c r="C879" s="97"/>
    </row>
    <row r="880" spans="1:3" ht="15.75" customHeight="1" x14ac:dyDescent="0.2">
      <c r="A880"/>
      <c r="C880" s="97"/>
    </row>
    <row r="881" spans="1:3" ht="15.75" customHeight="1" x14ac:dyDescent="0.2">
      <c r="A881"/>
      <c r="C881" s="97"/>
    </row>
    <row r="882" spans="1:3" ht="15.75" customHeight="1" x14ac:dyDescent="0.2">
      <c r="A882"/>
      <c r="C882" s="97"/>
    </row>
    <row r="883" spans="1:3" ht="15.75" customHeight="1" x14ac:dyDescent="0.2">
      <c r="A883"/>
      <c r="C883" s="97"/>
    </row>
    <row r="884" spans="1:3" ht="15.75" customHeight="1" x14ac:dyDescent="0.2">
      <c r="A884"/>
      <c r="C884" s="97"/>
    </row>
    <row r="885" spans="1:3" ht="15.75" customHeight="1" x14ac:dyDescent="0.2">
      <c r="A885"/>
      <c r="C885" s="97"/>
    </row>
    <row r="886" spans="1:3" ht="15.75" customHeight="1" x14ac:dyDescent="0.2">
      <c r="A886"/>
      <c r="C886" s="97"/>
    </row>
    <row r="887" spans="1:3" ht="15.75" customHeight="1" x14ac:dyDescent="0.2">
      <c r="A887"/>
      <c r="C887" s="97"/>
    </row>
    <row r="888" spans="1:3" ht="15.75" customHeight="1" x14ac:dyDescent="0.2">
      <c r="A888"/>
      <c r="C888" s="97"/>
    </row>
    <row r="889" spans="1:3" ht="15.75" customHeight="1" x14ac:dyDescent="0.2">
      <c r="A889"/>
      <c r="C889" s="97"/>
    </row>
    <row r="890" spans="1:3" ht="15.75" customHeight="1" x14ac:dyDescent="0.2">
      <c r="A890"/>
      <c r="C890" s="97"/>
    </row>
    <row r="891" spans="1:3" ht="15.75" customHeight="1" x14ac:dyDescent="0.2">
      <c r="A891"/>
      <c r="C891" s="97"/>
    </row>
    <row r="892" spans="1:3" ht="15.75" customHeight="1" x14ac:dyDescent="0.2">
      <c r="A892"/>
      <c r="C892" s="97"/>
    </row>
    <row r="893" spans="1:3" ht="15.75" customHeight="1" x14ac:dyDescent="0.2">
      <c r="A893"/>
      <c r="C893" s="97"/>
    </row>
    <row r="894" spans="1:3" ht="15.75" customHeight="1" x14ac:dyDescent="0.2">
      <c r="A894"/>
      <c r="C894" s="97"/>
    </row>
    <row r="895" spans="1:3" ht="15.75" customHeight="1" x14ac:dyDescent="0.2">
      <c r="A895"/>
      <c r="C895" s="97"/>
    </row>
    <row r="896" spans="1:3" ht="15.75" customHeight="1" x14ac:dyDescent="0.2">
      <c r="A896"/>
      <c r="C896" s="97"/>
    </row>
    <row r="897" spans="1:3" ht="15.75" customHeight="1" x14ac:dyDescent="0.2">
      <c r="A897"/>
      <c r="C897" s="97"/>
    </row>
    <row r="898" spans="1:3" ht="15.75" customHeight="1" x14ac:dyDescent="0.2">
      <c r="A898"/>
      <c r="C898" s="97"/>
    </row>
    <row r="899" spans="1:3" ht="15.75" customHeight="1" x14ac:dyDescent="0.2">
      <c r="A899"/>
      <c r="C899" s="97"/>
    </row>
    <row r="900" spans="1:3" ht="15.75" customHeight="1" x14ac:dyDescent="0.2">
      <c r="A900"/>
      <c r="C900" s="97"/>
    </row>
    <row r="901" spans="1:3" ht="15.75" customHeight="1" x14ac:dyDescent="0.2">
      <c r="A901"/>
      <c r="C901" s="97"/>
    </row>
    <row r="902" spans="1:3" ht="15.75" customHeight="1" x14ac:dyDescent="0.2">
      <c r="A902"/>
      <c r="C902" s="97"/>
    </row>
    <row r="903" spans="1:3" ht="15.75" customHeight="1" x14ac:dyDescent="0.2">
      <c r="A903"/>
      <c r="C903" s="97"/>
    </row>
    <row r="904" spans="1:3" ht="15.75" customHeight="1" x14ac:dyDescent="0.2">
      <c r="A904"/>
      <c r="C904" s="97"/>
    </row>
    <row r="905" spans="1:3" ht="15.75" customHeight="1" x14ac:dyDescent="0.2">
      <c r="A905"/>
      <c r="C905" s="97"/>
    </row>
    <row r="906" spans="1:3" ht="15.75" customHeight="1" x14ac:dyDescent="0.2">
      <c r="A906"/>
      <c r="C906" s="97"/>
    </row>
    <row r="907" spans="1:3" ht="15.75" customHeight="1" x14ac:dyDescent="0.2">
      <c r="A907"/>
      <c r="C907" s="97"/>
    </row>
    <row r="908" spans="1:3" ht="15.75" customHeight="1" x14ac:dyDescent="0.2">
      <c r="A908"/>
      <c r="C908" s="97"/>
    </row>
    <row r="909" spans="1:3" ht="15.75" customHeight="1" x14ac:dyDescent="0.2">
      <c r="A909"/>
      <c r="C909" s="97"/>
    </row>
    <row r="910" spans="1:3" ht="15.75" customHeight="1" x14ac:dyDescent="0.2">
      <c r="A910"/>
      <c r="C910" s="97"/>
    </row>
    <row r="911" spans="1:3" ht="15.75" customHeight="1" x14ac:dyDescent="0.2">
      <c r="A911"/>
      <c r="C911" s="97"/>
    </row>
    <row r="912" spans="1:3" ht="15.75" customHeight="1" x14ac:dyDescent="0.2">
      <c r="A912"/>
      <c r="C912" s="97"/>
    </row>
    <row r="913" spans="1:3" ht="15.75" customHeight="1" x14ac:dyDescent="0.2">
      <c r="A913"/>
      <c r="C913" s="97"/>
    </row>
    <row r="914" spans="1:3" ht="15.75" customHeight="1" x14ac:dyDescent="0.2">
      <c r="A914"/>
      <c r="C914" s="97"/>
    </row>
    <row r="915" spans="1:3" ht="15.75" customHeight="1" x14ac:dyDescent="0.2">
      <c r="A915"/>
      <c r="C915" s="97"/>
    </row>
    <row r="916" spans="1:3" ht="15.75" customHeight="1" x14ac:dyDescent="0.2">
      <c r="A916"/>
      <c r="C916" s="97"/>
    </row>
    <row r="917" spans="1:3" ht="15.75" customHeight="1" x14ac:dyDescent="0.2">
      <c r="A917"/>
      <c r="C917" s="97"/>
    </row>
    <row r="918" spans="1:3" ht="15.75" customHeight="1" x14ac:dyDescent="0.2">
      <c r="A918"/>
      <c r="C918" s="97"/>
    </row>
    <row r="919" spans="1:3" ht="15.75" customHeight="1" x14ac:dyDescent="0.2">
      <c r="A919"/>
      <c r="C919" s="97"/>
    </row>
    <row r="920" spans="1:3" ht="15.75" customHeight="1" x14ac:dyDescent="0.2">
      <c r="A920"/>
      <c r="C920" s="97"/>
    </row>
    <row r="921" spans="1:3" ht="15.75" customHeight="1" x14ac:dyDescent="0.2">
      <c r="A921"/>
      <c r="C921" s="97"/>
    </row>
    <row r="922" spans="1:3" ht="15.75" customHeight="1" x14ac:dyDescent="0.2">
      <c r="A922"/>
      <c r="C922" s="97"/>
    </row>
    <row r="923" spans="1:3" ht="15.75" customHeight="1" x14ac:dyDescent="0.2">
      <c r="A923"/>
      <c r="C923" s="97"/>
    </row>
    <row r="924" spans="1:3" ht="15.75" customHeight="1" x14ac:dyDescent="0.2">
      <c r="A924"/>
      <c r="C924" s="97"/>
    </row>
    <row r="925" spans="1:3" ht="15.75" customHeight="1" x14ac:dyDescent="0.2">
      <c r="A925"/>
      <c r="C925" s="97"/>
    </row>
    <row r="926" spans="1:3" ht="15.75" customHeight="1" x14ac:dyDescent="0.2">
      <c r="A926"/>
      <c r="C926" s="97"/>
    </row>
    <row r="927" spans="1:3" ht="15.75" customHeight="1" x14ac:dyDescent="0.2">
      <c r="A927"/>
      <c r="C927" s="97"/>
    </row>
    <row r="928" spans="1:3" ht="15.75" customHeight="1" x14ac:dyDescent="0.2">
      <c r="A928"/>
      <c r="C928" s="97"/>
    </row>
    <row r="929" spans="1:3" ht="15.75" customHeight="1" x14ac:dyDescent="0.2">
      <c r="A929"/>
      <c r="C929" s="97"/>
    </row>
    <row r="930" spans="1:3" ht="15.75" customHeight="1" x14ac:dyDescent="0.2">
      <c r="A930"/>
      <c r="C930" s="97"/>
    </row>
    <row r="931" spans="1:3" ht="15.75" customHeight="1" x14ac:dyDescent="0.2">
      <c r="A931"/>
      <c r="C931" s="97"/>
    </row>
    <row r="932" spans="1:3" ht="15.75" customHeight="1" x14ac:dyDescent="0.2">
      <c r="A932"/>
      <c r="C932" s="97"/>
    </row>
    <row r="933" spans="1:3" ht="15.75" customHeight="1" x14ac:dyDescent="0.2">
      <c r="A933"/>
      <c r="C933" s="97"/>
    </row>
    <row r="934" spans="1:3" ht="15.75" customHeight="1" x14ac:dyDescent="0.2">
      <c r="A934"/>
      <c r="C934" s="97"/>
    </row>
    <row r="935" spans="1:3" ht="15.75" customHeight="1" x14ac:dyDescent="0.2">
      <c r="A935"/>
      <c r="C935" s="97"/>
    </row>
    <row r="936" spans="1:3" ht="15.75" customHeight="1" x14ac:dyDescent="0.2">
      <c r="A936"/>
      <c r="C936" s="97"/>
    </row>
    <row r="937" spans="1:3" ht="15.75" customHeight="1" x14ac:dyDescent="0.2">
      <c r="A937"/>
      <c r="C937" s="97"/>
    </row>
    <row r="938" spans="1:3" ht="15.75" customHeight="1" x14ac:dyDescent="0.2">
      <c r="A938"/>
      <c r="C938" s="97"/>
    </row>
    <row r="939" spans="1:3" ht="15.75" customHeight="1" x14ac:dyDescent="0.2">
      <c r="A939"/>
      <c r="C939" s="97"/>
    </row>
    <row r="940" spans="1:3" ht="15.75" customHeight="1" x14ac:dyDescent="0.2">
      <c r="A940"/>
      <c r="C940" s="97"/>
    </row>
    <row r="941" spans="1:3" ht="15.75" customHeight="1" x14ac:dyDescent="0.2">
      <c r="A941"/>
      <c r="C941" s="97"/>
    </row>
    <row r="942" spans="1:3" ht="15.75" customHeight="1" x14ac:dyDescent="0.2">
      <c r="A942"/>
      <c r="C942" s="97"/>
    </row>
    <row r="943" spans="1:3" ht="15.75" customHeight="1" x14ac:dyDescent="0.2">
      <c r="A943"/>
      <c r="C943" s="97"/>
    </row>
    <row r="944" spans="1:3" ht="15.75" customHeight="1" x14ac:dyDescent="0.2">
      <c r="A944"/>
      <c r="C944" s="97"/>
    </row>
    <row r="945" spans="1:3" ht="15.75" customHeight="1" x14ac:dyDescent="0.2">
      <c r="A945"/>
      <c r="C945" s="97"/>
    </row>
    <row r="946" spans="1:3" ht="15.75" customHeight="1" x14ac:dyDescent="0.2">
      <c r="A946"/>
      <c r="C946" s="97"/>
    </row>
    <row r="947" spans="1:3" ht="15.75" customHeight="1" x14ac:dyDescent="0.2">
      <c r="A947"/>
      <c r="C947" s="97"/>
    </row>
    <row r="948" spans="1:3" ht="15.75" customHeight="1" x14ac:dyDescent="0.2">
      <c r="A948"/>
      <c r="C948" s="97"/>
    </row>
    <row r="949" spans="1:3" ht="15.75" customHeight="1" x14ac:dyDescent="0.2">
      <c r="A949"/>
      <c r="C949" s="97"/>
    </row>
    <row r="950" spans="1:3" ht="15.75" customHeight="1" x14ac:dyDescent="0.2">
      <c r="A950"/>
      <c r="C950" s="97"/>
    </row>
    <row r="951" spans="1:3" ht="15.75" customHeight="1" x14ac:dyDescent="0.2">
      <c r="A951"/>
      <c r="C951" s="97"/>
    </row>
    <row r="952" spans="1:3" ht="15.75" customHeight="1" x14ac:dyDescent="0.2">
      <c r="A952"/>
      <c r="C952" s="97"/>
    </row>
    <row r="953" spans="1:3" ht="15.75" customHeight="1" x14ac:dyDescent="0.2">
      <c r="A953"/>
      <c r="C953" s="97"/>
    </row>
    <row r="954" spans="1:3" ht="15.75" customHeight="1" x14ac:dyDescent="0.2">
      <c r="A954"/>
      <c r="C954" s="97"/>
    </row>
    <row r="955" spans="1:3" ht="15.75" customHeight="1" x14ac:dyDescent="0.2">
      <c r="A955"/>
      <c r="C955" s="97"/>
    </row>
    <row r="956" spans="1:3" ht="15.75" customHeight="1" x14ac:dyDescent="0.2">
      <c r="A956"/>
      <c r="C956" s="97"/>
    </row>
    <row r="957" spans="1:3" ht="15.75" customHeight="1" x14ac:dyDescent="0.2">
      <c r="A957"/>
      <c r="C957" s="97"/>
    </row>
    <row r="958" spans="1:3" ht="15.75" customHeight="1" x14ac:dyDescent="0.2">
      <c r="A958"/>
      <c r="C958" s="97"/>
    </row>
    <row r="959" spans="1:3" ht="15.75" customHeight="1" x14ac:dyDescent="0.2">
      <c r="A959"/>
      <c r="C959" s="97"/>
    </row>
    <row r="960" spans="1:3" ht="15.75" customHeight="1" x14ac:dyDescent="0.2">
      <c r="A960"/>
      <c r="C960" s="97"/>
    </row>
    <row r="961" spans="1:3" ht="15.75" customHeight="1" x14ac:dyDescent="0.2">
      <c r="A961"/>
      <c r="C961" s="97"/>
    </row>
    <row r="962" spans="1:3" ht="15.75" customHeight="1" x14ac:dyDescent="0.2">
      <c r="A962"/>
      <c r="C962" s="97"/>
    </row>
    <row r="963" spans="1:3" ht="15.75" customHeight="1" x14ac:dyDescent="0.2">
      <c r="A963"/>
      <c r="C963" s="97"/>
    </row>
    <row r="964" spans="1:3" ht="15.75" customHeight="1" x14ac:dyDescent="0.2">
      <c r="A964"/>
      <c r="C964" s="97"/>
    </row>
    <row r="965" spans="1:3" ht="15.75" customHeight="1" x14ac:dyDescent="0.2">
      <c r="A965"/>
      <c r="C965" s="97"/>
    </row>
    <row r="966" spans="1:3" ht="15.75" customHeight="1" x14ac:dyDescent="0.2">
      <c r="A966"/>
      <c r="C966" s="97"/>
    </row>
    <row r="967" spans="1:3" ht="15.75" customHeight="1" x14ac:dyDescent="0.2">
      <c r="A967"/>
      <c r="C967" s="97"/>
    </row>
    <row r="968" spans="1:3" ht="15.75" customHeight="1" x14ac:dyDescent="0.2">
      <c r="A968"/>
      <c r="C968" s="97"/>
    </row>
    <row r="969" spans="1:3" ht="15.75" customHeight="1" x14ac:dyDescent="0.2">
      <c r="A969"/>
      <c r="C969" s="97"/>
    </row>
    <row r="970" spans="1:3" ht="15.75" customHeight="1" x14ac:dyDescent="0.2">
      <c r="A970"/>
      <c r="C970" s="97"/>
    </row>
    <row r="971" spans="1:3" ht="15.75" customHeight="1" x14ac:dyDescent="0.2">
      <c r="A971"/>
      <c r="C971" s="97"/>
    </row>
    <row r="972" spans="1:3" ht="15.75" customHeight="1" x14ac:dyDescent="0.2">
      <c r="A972"/>
      <c r="C972" s="97"/>
    </row>
    <row r="973" spans="1:3" ht="15.75" customHeight="1" x14ac:dyDescent="0.2">
      <c r="A973"/>
      <c r="C973" s="97"/>
    </row>
    <row r="974" spans="1:3" ht="15.75" customHeight="1" x14ac:dyDescent="0.2">
      <c r="A974"/>
      <c r="C974" s="97"/>
    </row>
    <row r="975" spans="1:3" ht="15.75" customHeight="1" x14ac:dyDescent="0.2">
      <c r="A975"/>
      <c r="C975" s="97"/>
    </row>
    <row r="976" spans="1:3" ht="15.75" customHeight="1" x14ac:dyDescent="0.2">
      <c r="A976"/>
      <c r="C976" s="97"/>
    </row>
    <row r="977" spans="1:3" ht="15.75" customHeight="1" x14ac:dyDescent="0.2">
      <c r="A977"/>
      <c r="C977" s="97"/>
    </row>
    <row r="978" spans="1:3" ht="15.75" customHeight="1" x14ac:dyDescent="0.2">
      <c r="A978"/>
      <c r="C978" s="97"/>
    </row>
    <row r="979" spans="1:3" ht="15.75" customHeight="1" x14ac:dyDescent="0.2">
      <c r="A979"/>
      <c r="C979" s="97"/>
    </row>
    <row r="980" spans="1:3" ht="15.75" customHeight="1" x14ac:dyDescent="0.2">
      <c r="A980"/>
      <c r="C980" s="97"/>
    </row>
    <row r="981" spans="1:3" ht="15.75" customHeight="1" x14ac:dyDescent="0.2">
      <c r="A981"/>
      <c r="C981" s="97"/>
    </row>
    <row r="982" spans="1:3" ht="15.75" customHeight="1" x14ac:dyDescent="0.2">
      <c r="A982"/>
      <c r="C982" s="97"/>
    </row>
    <row r="983" spans="1:3" ht="15.75" customHeight="1" x14ac:dyDescent="0.2">
      <c r="A983"/>
      <c r="C983" s="97"/>
    </row>
    <row r="984" spans="1:3" ht="15.75" customHeight="1" x14ac:dyDescent="0.2">
      <c r="A984"/>
      <c r="C984" s="97"/>
    </row>
    <row r="985" spans="1:3" ht="15.75" customHeight="1" x14ac:dyDescent="0.2">
      <c r="A985"/>
      <c r="C985" s="97"/>
    </row>
    <row r="986" spans="1:3" ht="15.75" customHeight="1" x14ac:dyDescent="0.2">
      <c r="A986"/>
      <c r="C986" s="97"/>
    </row>
    <row r="987" spans="1:3" ht="15.75" customHeight="1" x14ac:dyDescent="0.2">
      <c r="A987"/>
      <c r="C987" s="97"/>
    </row>
    <row r="988" spans="1:3" ht="15.75" customHeight="1" x14ac:dyDescent="0.2">
      <c r="A988"/>
      <c r="C988" s="97"/>
    </row>
    <row r="989" spans="1:3" ht="15.75" customHeight="1" x14ac:dyDescent="0.2">
      <c r="A989"/>
      <c r="C989" s="97"/>
    </row>
    <row r="990" spans="1:3" ht="15.75" customHeight="1" x14ac:dyDescent="0.2">
      <c r="A990"/>
      <c r="C990" s="97"/>
    </row>
    <row r="991" spans="1:3" ht="15.75" customHeight="1" x14ac:dyDescent="0.2">
      <c r="A991"/>
      <c r="C991" s="97"/>
    </row>
    <row r="992" spans="1:3" ht="15.75" customHeight="1" x14ac:dyDescent="0.2">
      <c r="A992"/>
      <c r="C992" s="97"/>
    </row>
    <row r="993" spans="1:3" ht="15.75" customHeight="1" x14ac:dyDescent="0.2">
      <c r="A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6" workbookViewId="0">
      <selection activeCell="D104" sqref="D104 D104"/>
    </sheetView>
  </sheetViews>
  <sheetFormatPr defaultColWidth="18"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47</v>
      </c>
      <c r="B1" s="157" t="s">
        <v>48</v>
      </c>
      <c r="C1" s="155" t="s">
        <v>34</v>
      </c>
      <c r="D1" s="158" t="s">
        <v>49</v>
      </c>
      <c r="E1" s="156" t="s">
        <v>50</v>
      </c>
      <c r="F1" s="159" t="s">
        <v>38</v>
      </c>
    </row>
    <row r="2" spans="1:24" ht="50.1" customHeight="1" x14ac:dyDescent="0.2">
      <c r="A2" s="325" t="s">
        <v>2885</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1963</v>
      </c>
      <c r="B3" s="139" t="s">
        <v>40</v>
      </c>
      <c r="C3" s="140" t="s">
        <v>41</v>
      </c>
      <c r="D3" s="141" t="s">
        <v>2886</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2887</v>
      </c>
      <c r="C5" s="90" t="s">
        <v>2888</v>
      </c>
      <c r="D5" s="285">
        <v>198022.07</v>
      </c>
      <c r="E5" s="36"/>
      <c r="F5" s="36"/>
      <c r="G5" s="36"/>
      <c r="H5" s="36"/>
      <c r="I5" s="36"/>
      <c r="J5" s="36"/>
      <c r="K5" s="36"/>
      <c r="L5" s="36"/>
      <c r="M5" s="36"/>
      <c r="N5" s="36"/>
      <c r="O5" s="36"/>
      <c r="P5" s="36"/>
      <c r="Q5" s="36"/>
      <c r="R5" s="36"/>
      <c r="S5" s="36"/>
      <c r="T5" s="36"/>
      <c r="U5" s="36"/>
    </row>
    <row r="6" spans="1:24" ht="24" customHeight="1" x14ac:dyDescent="0.2">
      <c r="A6" s="71"/>
      <c r="B6" s="72" t="s">
        <v>2889</v>
      </c>
      <c r="C6" s="91" t="s">
        <v>2890</v>
      </c>
      <c r="D6" s="286">
        <f>D7+D8+D17+D18</f>
        <v>2474199.98</v>
      </c>
      <c r="E6" s="36"/>
      <c r="F6" s="36"/>
      <c r="G6" s="36"/>
      <c r="H6" s="36"/>
      <c r="I6" s="36"/>
      <c r="J6" s="36"/>
      <c r="K6" s="36"/>
      <c r="L6" s="36"/>
      <c r="M6" s="36"/>
      <c r="N6" s="36"/>
      <c r="O6" s="36"/>
      <c r="P6" s="36"/>
      <c r="Q6" s="36"/>
      <c r="R6" s="36"/>
      <c r="S6" s="36"/>
      <c r="T6" s="36"/>
      <c r="U6" s="36"/>
    </row>
    <row r="7" spans="1:24" ht="12.75" customHeight="1" x14ac:dyDescent="0.2">
      <c r="A7" s="71"/>
      <c r="B7" s="72" t="s">
        <v>2891</v>
      </c>
      <c r="C7" s="91" t="s">
        <v>2892</v>
      </c>
      <c r="D7" s="280">
        <v>14948.11</v>
      </c>
      <c r="E7" s="36"/>
      <c r="F7" s="36"/>
      <c r="G7" s="36"/>
      <c r="H7" s="36"/>
      <c r="I7" s="36"/>
      <c r="J7" s="36"/>
      <c r="K7" s="36"/>
      <c r="L7" s="36"/>
      <c r="M7" s="36"/>
      <c r="N7" s="36"/>
      <c r="O7" s="36"/>
      <c r="P7" s="36"/>
      <c r="Q7" s="36"/>
      <c r="R7" s="36"/>
      <c r="S7" s="36"/>
      <c r="T7" s="36"/>
      <c r="U7" s="36"/>
    </row>
    <row r="8" spans="1:24" ht="12.75" customHeight="1" x14ac:dyDescent="0.2">
      <c r="A8" s="71" t="s">
        <v>2290</v>
      </c>
      <c r="B8" s="72" t="s">
        <v>2893</v>
      </c>
      <c r="C8" s="91" t="s">
        <v>2894</v>
      </c>
      <c r="D8" s="286">
        <f>SUM(D9:D16)</f>
        <v>2415395.52</v>
      </c>
      <c r="E8" s="36"/>
      <c r="F8" s="36"/>
      <c r="G8" s="36"/>
      <c r="H8" s="36"/>
      <c r="I8" s="36"/>
      <c r="J8" s="36"/>
      <c r="K8" s="36"/>
      <c r="L8" s="36"/>
      <c r="M8" s="36"/>
      <c r="N8" s="36"/>
      <c r="O8" s="36"/>
      <c r="P8" s="36"/>
      <c r="Q8" s="36"/>
      <c r="R8" s="36"/>
      <c r="S8" s="36"/>
      <c r="T8" s="36"/>
      <c r="U8" s="36"/>
    </row>
    <row r="9" spans="1:24" ht="12.75" customHeight="1" x14ac:dyDescent="0.2">
      <c r="A9" s="230" t="s">
        <v>2292</v>
      </c>
      <c r="B9" s="150" t="s">
        <v>2293</v>
      </c>
      <c r="C9" s="91" t="s">
        <v>2895</v>
      </c>
      <c r="D9" s="280">
        <v>2078718.9</v>
      </c>
      <c r="E9" s="36"/>
      <c r="F9" s="36"/>
      <c r="G9" s="36"/>
      <c r="H9" s="36"/>
      <c r="I9" s="36"/>
      <c r="J9" s="36"/>
      <c r="K9" s="36"/>
      <c r="L9" s="36"/>
      <c r="M9" s="36"/>
      <c r="N9" s="36"/>
      <c r="O9" s="36"/>
      <c r="P9" s="36"/>
      <c r="Q9" s="36"/>
      <c r="R9" s="36"/>
      <c r="S9" s="36"/>
      <c r="T9" s="36"/>
      <c r="U9" s="36"/>
    </row>
    <row r="10" spans="1:24" ht="12.75" customHeight="1" x14ac:dyDescent="0.2">
      <c r="A10" s="230" t="s">
        <v>2294</v>
      </c>
      <c r="B10" s="150" t="s">
        <v>2295</v>
      </c>
      <c r="C10" s="91" t="s">
        <v>2896</v>
      </c>
      <c r="D10" s="280">
        <v>315569.65000000002</v>
      </c>
      <c r="E10" s="36"/>
      <c r="F10" s="36"/>
      <c r="G10" s="36"/>
      <c r="H10" s="36"/>
      <c r="I10" s="36"/>
      <c r="J10" s="36"/>
      <c r="K10" s="36"/>
      <c r="L10" s="36"/>
      <c r="M10" s="36"/>
      <c r="N10" s="36"/>
      <c r="O10" s="36"/>
      <c r="P10" s="36"/>
      <c r="Q10" s="36"/>
      <c r="R10" s="36"/>
      <c r="S10" s="36"/>
      <c r="T10" s="36"/>
      <c r="U10" s="36"/>
    </row>
    <row r="11" spans="1:24" ht="12.75" customHeight="1" x14ac:dyDescent="0.2">
      <c r="A11" s="230" t="s">
        <v>2296</v>
      </c>
      <c r="B11" s="150" t="s">
        <v>2897</v>
      </c>
      <c r="C11" s="91" t="s">
        <v>2898</v>
      </c>
      <c r="D11" s="280">
        <v>0</v>
      </c>
      <c r="E11" s="36"/>
      <c r="F11" s="36"/>
      <c r="G11" s="36"/>
      <c r="H11" s="36"/>
      <c r="I11" s="36"/>
      <c r="J11" s="36"/>
      <c r="K11" s="36"/>
      <c r="L11" s="36"/>
      <c r="M11" s="36"/>
      <c r="N11" s="36"/>
      <c r="O11" s="36"/>
      <c r="P11" s="36"/>
      <c r="Q11" s="36"/>
      <c r="R11" s="36"/>
      <c r="S11" s="36"/>
      <c r="T11" s="36"/>
      <c r="U11" s="36"/>
    </row>
    <row r="12" spans="1:24" ht="12.75" customHeight="1" x14ac:dyDescent="0.2">
      <c r="A12" s="230" t="s">
        <v>2304</v>
      </c>
      <c r="B12" s="150" t="s">
        <v>2305</v>
      </c>
      <c r="C12" s="91" t="s">
        <v>2899</v>
      </c>
      <c r="D12" s="280">
        <v>0</v>
      </c>
      <c r="E12" s="36"/>
      <c r="F12" s="36"/>
      <c r="G12" s="36"/>
      <c r="H12" s="36"/>
      <c r="I12" s="36"/>
      <c r="J12" s="36"/>
      <c r="K12" s="36"/>
      <c r="L12" s="36"/>
      <c r="M12" s="36"/>
      <c r="N12" s="36"/>
      <c r="O12" s="36"/>
      <c r="P12" s="36"/>
      <c r="Q12" s="36"/>
      <c r="R12" s="36"/>
      <c r="S12" s="36"/>
      <c r="T12" s="36"/>
      <c r="U12" s="36"/>
    </row>
    <row r="13" spans="1:24" ht="24" customHeight="1" x14ac:dyDescent="0.2">
      <c r="A13" s="230" t="s">
        <v>2306</v>
      </c>
      <c r="B13" s="150" t="s">
        <v>2900</v>
      </c>
      <c r="C13" s="91" t="s">
        <v>2901</v>
      </c>
      <c r="D13" s="280">
        <v>0</v>
      </c>
      <c r="E13" s="36"/>
      <c r="F13" s="36"/>
      <c r="G13" s="36"/>
      <c r="H13" s="36"/>
      <c r="I13" s="36"/>
      <c r="J13" s="36"/>
      <c r="K13" s="36"/>
      <c r="L13" s="36"/>
      <c r="M13" s="36"/>
      <c r="N13" s="36"/>
      <c r="O13" s="36"/>
      <c r="P13" s="36"/>
      <c r="Q13" s="36"/>
      <c r="R13" s="36"/>
      <c r="S13" s="36"/>
      <c r="T13" s="36"/>
      <c r="U13" s="36"/>
    </row>
    <row r="14" spans="1:24" ht="12.75" customHeight="1" x14ac:dyDescent="0.2">
      <c r="A14" s="230" t="s">
        <v>2308</v>
      </c>
      <c r="B14" s="150" t="s">
        <v>2309</v>
      </c>
      <c r="C14" s="91" t="s">
        <v>2902</v>
      </c>
      <c r="D14" s="280">
        <v>21106.97</v>
      </c>
      <c r="E14" s="36"/>
      <c r="F14" s="36"/>
      <c r="G14" s="36"/>
      <c r="H14" s="36"/>
      <c r="I14" s="36"/>
      <c r="J14" s="36"/>
      <c r="K14" s="36"/>
      <c r="L14" s="36"/>
      <c r="M14" s="36"/>
      <c r="N14" s="36"/>
      <c r="O14" s="36"/>
      <c r="P14" s="36"/>
      <c r="Q14" s="36"/>
      <c r="R14" s="36"/>
      <c r="S14" s="36"/>
      <c r="T14" s="36"/>
      <c r="U14" s="36"/>
    </row>
    <row r="15" spans="1:24" ht="12.75" customHeight="1" x14ac:dyDescent="0.2">
      <c r="A15" s="230" t="s">
        <v>2310</v>
      </c>
      <c r="B15" s="150" t="s">
        <v>2311</v>
      </c>
      <c r="C15" s="91" t="s">
        <v>2903</v>
      </c>
      <c r="D15" s="280">
        <v>0</v>
      </c>
      <c r="E15" s="36"/>
      <c r="F15" s="36"/>
      <c r="G15" s="36"/>
      <c r="H15" s="36"/>
      <c r="I15" s="36"/>
      <c r="J15" s="36"/>
      <c r="K15" s="36"/>
      <c r="L15" s="36"/>
      <c r="M15" s="36"/>
      <c r="N15" s="36"/>
      <c r="O15" s="36"/>
      <c r="P15" s="36"/>
      <c r="Q15" s="36"/>
      <c r="R15" s="36"/>
      <c r="S15" s="36"/>
      <c r="T15" s="36"/>
      <c r="U15" s="36"/>
    </row>
    <row r="16" spans="1:24" ht="12.75" customHeight="1" x14ac:dyDescent="0.2">
      <c r="A16" s="230" t="s">
        <v>2312</v>
      </c>
      <c r="B16" s="150" t="s">
        <v>2313</v>
      </c>
      <c r="C16" s="91" t="s">
        <v>2904</v>
      </c>
      <c r="D16" s="280">
        <v>0</v>
      </c>
      <c r="E16" s="36"/>
      <c r="F16" s="36"/>
      <c r="G16" s="36"/>
      <c r="H16" s="36"/>
      <c r="I16" s="36"/>
      <c r="J16" s="36"/>
      <c r="K16" s="36"/>
      <c r="L16" s="36"/>
      <c r="M16" s="36"/>
      <c r="N16" s="36"/>
      <c r="O16" s="36"/>
      <c r="P16" s="36"/>
      <c r="Q16" s="36"/>
      <c r="R16" s="36"/>
      <c r="S16" s="36"/>
      <c r="T16" s="36"/>
      <c r="U16" s="36"/>
    </row>
    <row r="17" spans="1:21" ht="12.75" customHeight="1" x14ac:dyDescent="0.2">
      <c r="A17" s="71" t="s">
        <v>2314</v>
      </c>
      <c r="B17" s="72" t="s">
        <v>2315</v>
      </c>
      <c r="C17" s="91" t="s">
        <v>2905</v>
      </c>
      <c r="D17" s="280">
        <v>43856.35</v>
      </c>
      <c r="E17" s="36"/>
      <c r="F17" s="36"/>
      <c r="G17" s="36"/>
      <c r="H17" s="36"/>
      <c r="I17" s="36"/>
      <c r="J17" s="36"/>
      <c r="K17" s="36"/>
      <c r="L17" s="36"/>
      <c r="M17" s="36"/>
      <c r="N17" s="36"/>
      <c r="O17" s="36"/>
      <c r="P17" s="36"/>
      <c r="Q17" s="36"/>
      <c r="R17" s="36"/>
      <c r="S17" s="36"/>
      <c r="T17" s="36"/>
      <c r="U17" s="36"/>
    </row>
    <row r="18" spans="1:21" ht="36" customHeight="1" x14ac:dyDescent="0.2">
      <c r="A18" s="71" t="s">
        <v>2906</v>
      </c>
      <c r="B18" s="72" t="s">
        <v>2907</v>
      </c>
      <c r="C18" s="91" t="s">
        <v>2908</v>
      </c>
      <c r="D18" s="286">
        <f>SUM(D19:D23)</f>
        <v>0</v>
      </c>
      <c r="E18" s="36"/>
      <c r="F18" s="36"/>
      <c r="G18" s="36"/>
      <c r="H18" s="36"/>
      <c r="I18" s="36"/>
      <c r="J18" s="36"/>
      <c r="K18" s="36"/>
      <c r="L18" s="36"/>
      <c r="M18" s="36"/>
      <c r="N18" s="36"/>
      <c r="O18" s="36"/>
      <c r="P18" s="36"/>
      <c r="Q18" s="36"/>
      <c r="R18" s="36"/>
      <c r="S18" s="36"/>
      <c r="T18" s="36"/>
      <c r="U18" s="36"/>
    </row>
    <row r="19" spans="1:21" ht="12.75" customHeight="1" x14ac:dyDescent="0.2">
      <c r="A19" s="230" t="s">
        <v>2909</v>
      </c>
      <c r="B19" s="150" t="s">
        <v>2910</v>
      </c>
      <c r="C19" s="91" t="s">
        <v>2911</v>
      </c>
      <c r="D19" s="280">
        <v>0</v>
      </c>
      <c r="E19" s="36"/>
      <c r="F19" s="36"/>
      <c r="G19" s="36"/>
      <c r="H19" s="36"/>
      <c r="I19" s="36"/>
      <c r="J19" s="36"/>
      <c r="K19" s="36"/>
      <c r="L19" s="36"/>
      <c r="M19" s="36"/>
      <c r="N19" s="36"/>
      <c r="O19" s="36"/>
      <c r="P19" s="36"/>
      <c r="Q19" s="36"/>
      <c r="R19" s="36"/>
      <c r="S19" s="36"/>
      <c r="T19" s="36"/>
      <c r="U19" s="36"/>
    </row>
    <row r="20" spans="1:21" ht="12.75" customHeight="1" x14ac:dyDescent="0.2">
      <c r="A20" s="230" t="s">
        <v>2912</v>
      </c>
      <c r="B20" s="150" t="s">
        <v>2327</v>
      </c>
      <c r="C20" s="91" t="s">
        <v>2913</v>
      </c>
      <c r="D20" s="280">
        <v>0</v>
      </c>
      <c r="E20" s="36"/>
      <c r="F20" s="36"/>
      <c r="G20" s="36"/>
      <c r="H20" s="36"/>
      <c r="I20" s="36"/>
      <c r="J20" s="36"/>
      <c r="K20" s="36"/>
      <c r="L20" s="36"/>
      <c r="M20" s="36"/>
      <c r="N20" s="36"/>
      <c r="O20" s="36"/>
      <c r="P20" s="36"/>
      <c r="Q20" s="36"/>
      <c r="R20" s="36"/>
      <c r="S20" s="36"/>
      <c r="T20" s="36"/>
      <c r="U20" s="36"/>
    </row>
    <row r="21" spans="1:21" ht="12.75" customHeight="1" x14ac:dyDescent="0.2">
      <c r="A21" s="230" t="s">
        <v>2914</v>
      </c>
      <c r="B21" s="150" t="s">
        <v>2331</v>
      </c>
      <c r="C21" s="91" t="s">
        <v>2915</v>
      </c>
      <c r="D21" s="280">
        <v>0</v>
      </c>
      <c r="E21" s="36"/>
      <c r="F21" s="36"/>
      <c r="G21" s="36"/>
      <c r="H21" s="36"/>
      <c r="I21" s="36"/>
      <c r="J21" s="36"/>
      <c r="K21" s="36"/>
      <c r="L21" s="36"/>
      <c r="M21" s="36"/>
      <c r="N21" s="36"/>
      <c r="O21" s="36"/>
      <c r="P21" s="36"/>
      <c r="Q21" s="36"/>
      <c r="R21" s="36"/>
      <c r="S21" s="36"/>
      <c r="T21" s="36"/>
      <c r="U21" s="36"/>
    </row>
    <row r="22" spans="1:21" ht="24" customHeight="1" x14ac:dyDescent="0.2">
      <c r="A22" s="230" t="s">
        <v>2916</v>
      </c>
      <c r="B22" s="150" t="s">
        <v>2917</v>
      </c>
      <c r="C22" s="91" t="s">
        <v>2918</v>
      </c>
      <c r="D22" s="280">
        <v>0</v>
      </c>
      <c r="E22" s="36"/>
      <c r="F22" s="36"/>
      <c r="G22" s="36"/>
      <c r="H22" s="36"/>
      <c r="I22" s="36"/>
      <c r="J22" s="36"/>
      <c r="K22" s="36"/>
      <c r="L22" s="36"/>
      <c r="M22" s="36"/>
      <c r="N22" s="36"/>
      <c r="O22" s="36"/>
      <c r="P22" s="36"/>
      <c r="Q22" s="36"/>
      <c r="R22" s="36"/>
      <c r="S22" s="36"/>
      <c r="T22" s="36"/>
      <c r="U22" s="36"/>
    </row>
    <row r="23" spans="1:21" ht="24" customHeight="1" x14ac:dyDescent="0.2">
      <c r="A23" s="230" t="s">
        <v>2919</v>
      </c>
      <c r="B23" s="150" t="s">
        <v>2920</v>
      </c>
      <c r="C23" s="91" t="s">
        <v>2921</v>
      </c>
      <c r="D23" s="280">
        <v>0</v>
      </c>
      <c r="E23" s="36"/>
      <c r="F23" s="36"/>
      <c r="G23" s="36"/>
      <c r="H23" s="36"/>
      <c r="I23" s="36"/>
      <c r="J23" s="36"/>
      <c r="K23" s="36"/>
      <c r="L23" s="36"/>
      <c r="M23" s="36"/>
      <c r="N23" s="36"/>
      <c r="O23" s="36"/>
      <c r="P23" s="36"/>
      <c r="Q23" s="36"/>
      <c r="R23" s="36"/>
      <c r="S23" s="36"/>
      <c r="T23" s="36"/>
      <c r="U23" s="36"/>
    </row>
    <row r="24" spans="1:21" ht="24" customHeight="1" x14ac:dyDescent="0.2">
      <c r="A24" s="230"/>
      <c r="B24" s="72" t="s">
        <v>2922</v>
      </c>
      <c r="C24" s="91" t="s">
        <v>2923</v>
      </c>
      <c r="D24" s="286">
        <f>D25+D26+D35+D36</f>
        <v>2465048.9300000002</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2891</v>
      </c>
      <c r="C25" s="91" t="s">
        <v>2924</v>
      </c>
      <c r="D25" s="280">
        <v>27668.720000000001</v>
      </c>
      <c r="E25" s="36"/>
      <c r="F25" s="36"/>
      <c r="G25" s="36"/>
      <c r="H25" s="36"/>
      <c r="I25" s="36"/>
      <c r="J25" s="36"/>
      <c r="K25" s="36"/>
      <c r="L25" s="36"/>
      <c r="M25" s="36"/>
      <c r="N25" s="36"/>
      <c r="O25" s="36"/>
      <c r="P25" s="36"/>
      <c r="Q25" s="36"/>
      <c r="R25" s="36"/>
      <c r="S25" s="36"/>
      <c r="T25" s="36"/>
      <c r="U25" s="36"/>
    </row>
    <row r="26" spans="1:21" ht="12.75" customHeight="1" x14ac:dyDescent="0.2">
      <c r="A26" s="71" t="s">
        <v>2290</v>
      </c>
      <c r="B26" s="72" t="s">
        <v>2925</v>
      </c>
      <c r="C26" s="91" t="s">
        <v>2926</v>
      </c>
      <c r="D26" s="286">
        <f>SUM(D27:D34)</f>
        <v>2390146.81</v>
      </c>
      <c r="E26" s="36"/>
      <c r="F26" s="36"/>
      <c r="G26" s="36"/>
      <c r="H26" s="36"/>
      <c r="I26" s="36"/>
      <c r="J26" s="36"/>
      <c r="K26" s="36"/>
      <c r="L26" s="36"/>
      <c r="M26" s="36"/>
      <c r="N26" s="36"/>
      <c r="O26" s="36"/>
      <c r="P26" s="36"/>
      <c r="Q26" s="36"/>
      <c r="R26" s="36"/>
      <c r="S26" s="36"/>
      <c r="T26" s="36"/>
      <c r="U26" s="36"/>
    </row>
    <row r="27" spans="1:21" ht="12.75" customHeight="1" x14ac:dyDescent="0.2">
      <c r="A27" s="230" t="s">
        <v>2292</v>
      </c>
      <c r="B27" s="150" t="s">
        <v>2293</v>
      </c>
      <c r="C27" s="91" t="s">
        <v>2927</v>
      </c>
      <c r="D27" s="280">
        <v>2049045.59</v>
      </c>
      <c r="E27" s="36"/>
      <c r="F27" s="36"/>
      <c r="G27" s="36"/>
      <c r="H27" s="36"/>
      <c r="I27" s="36"/>
      <c r="J27" s="36"/>
      <c r="K27" s="36"/>
      <c r="L27" s="36"/>
      <c r="M27" s="36"/>
      <c r="N27" s="36"/>
      <c r="O27" s="36"/>
      <c r="P27" s="36"/>
      <c r="Q27" s="36"/>
      <c r="R27" s="36"/>
      <c r="S27" s="36"/>
      <c r="T27" s="36"/>
      <c r="U27" s="36"/>
    </row>
    <row r="28" spans="1:21" ht="12.75" customHeight="1" x14ac:dyDescent="0.2">
      <c r="A28" s="230" t="s">
        <v>2294</v>
      </c>
      <c r="B28" s="150" t="s">
        <v>2295</v>
      </c>
      <c r="C28" s="91" t="s">
        <v>2928</v>
      </c>
      <c r="D28" s="280">
        <v>305652.44</v>
      </c>
      <c r="E28" s="36"/>
      <c r="F28" s="36"/>
      <c r="G28" s="36"/>
      <c r="H28" s="36"/>
      <c r="I28" s="36"/>
      <c r="J28" s="36"/>
      <c r="K28" s="36"/>
      <c r="L28" s="36"/>
      <c r="M28" s="36"/>
      <c r="N28" s="36"/>
      <c r="O28" s="36"/>
      <c r="P28" s="36"/>
      <c r="Q28" s="36"/>
      <c r="R28" s="36"/>
      <c r="S28" s="36"/>
      <c r="T28" s="36"/>
      <c r="U28" s="36"/>
    </row>
    <row r="29" spans="1:21" ht="12.75" customHeight="1" x14ac:dyDescent="0.2">
      <c r="A29" s="230" t="s">
        <v>2296</v>
      </c>
      <c r="B29" s="150" t="s">
        <v>2897</v>
      </c>
      <c r="C29" s="91" t="s">
        <v>2929</v>
      </c>
      <c r="D29" s="280">
        <v>0</v>
      </c>
      <c r="E29" s="36"/>
      <c r="F29" s="36"/>
      <c r="G29" s="36"/>
      <c r="H29" s="36"/>
      <c r="I29" s="36"/>
      <c r="J29" s="36"/>
      <c r="K29" s="36"/>
      <c r="L29" s="36"/>
      <c r="M29" s="36"/>
      <c r="N29" s="36"/>
      <c r="O29" s="36"/>
      <c r="P29" s="36"/>
      <c r="Q29" s="36"/>
      <c r="R29" s="36"/>
      <c r="S29" s="36"/>
      <c r="T29" s="36"/>
      <c r="U29" s="36"/>
    </row>
    <row r="30" spans="1:21" ht="12.75" customHeight="1" x14ac:dyDescent="0.2">
      <c r="A30" s="230" t="s">
        <v>2304</v>
      </c>
      <c r="B30" s="150" t="s">
        <v>2305</v>
      </c>
      <c r="C30" s="91" t="s">
        <v>2930</v>
      </c>
      <c r="D30" s="280">
        <v>0</v>
      </c>
      <c r="E30" s="36"/>
      <c r="F30" s="36"/>
      <c r="G30" s="36"/>
      <c r="H30" s="36"/>
      <c r="I30" s="36"/>
      <c r="J30" s="36"/>
      <c r="K30" s="36"/>
      <c r="L30" s="36"/>
      <c r="M30" s="36"/>
      <c r="N30" s="36"/>
      <c r="O30" s="36"/>
      <c r="P30" s="36"/>
      <c r="Q30" s="36"/>
      <c r="R30" s="36"/>
      <c r="S30" s="36"/>
      <c r="T30" s="36"/>
      <c r="U30" s="36"/>
    </row>
    <row r="31" spans="1:21" ht="24" customHeight="1" x14ac:dyDescent="0.2">
      <c r="A31" s="230" t="s">
        <v>2306</v>
      </c>
      <c r="B31" s="150" t="s">
        <v>2900</v>
      </c>
      <c r="C31" s="91" t="s">
        <v>2931</v>
      </c>
      <c r="D31" s="280">
        <v>0</v>
      </c>
      <c r="E31" s="36"/>
      <c r="F31" s="36"/>
      <c r="G31" s="36"/>
      <c r="H31" s="36"/>
      <c r="I31" s="36"/>
      <c r="J31" s="36"/>
      <c r="K31" s="36"/>
      <c r="L31" s="36"/>
      <c r="M31" s="36"/>
      <c r="N31" s="36"/>
      <c r="O31" s="36"/>
      <c r="P31" s="36"/>
      <c r="Q31" s="36"/>
      <c r="R31" s="36"/>
      <c r="S31" s="36"/>
      <c r="T31" s="36"/>
      <c r="U31" s="36"/>
    </row>
    <row r="32" spans="1:21" ht="12.75" customHeight="1" x14ac:dyDescent="0.2">
      <c r="A32" s="230" t="s">
        <v>2308</v>
      </c>
      <c r="B32" s="150" t="s">
        <v>2309</v>
      </c>
      <c r="C32" s="91" t="s">
        <v>2932</v>
      </c>
      <c r="D32" s="280">
        <v>35448.78</v>
      </c>
      <c r="E32" s="36"/>
      <c r="F32" s="36"/>
      <c r="G32" s="36"/>
      <c r="H32" s="36"/>
      <c r="I32" s="36"/>
      <c r="J32" s="36"/>
      <c r="K32" s="36"/>
      <c r="L32" s="36"/>
      <c r="M32" s="36"/>
      <c r="N32" s="36"/>
      <c r="O32" s="36"/>
      <c r="P32" s="36"/>
      <c r="Q32" s="36"/>
      <c r="R32" s="36"/>
      <c r="S32" s="36"/>
      <c r="T32" s="36"/>
      <c r="U32" s="36"/>
    </row>
    <row r="33" spans="1:21" ht="12.75" customHeight="1" x14ac:dyDescent="0.2">
      <c r="A33" s="230" t="s">
        <v>2310</v>
      </c>
      <c r="B33" s="150" t="s">
        <v>2311</v>
      </c>
      <c r="C33" s="91" t="s">
        <v>2933</v>
      </c>
      <c r="D33" s="280">
        <v>0</v>
      </c>
      <c r="E33" s="36"/>
      <c r="F33" s="36"/>
      <c r="G33" s="36"/>
      <c r="H33" s="36"/>
      <c r="I33" s="36"/>
      <c r="J33" s="36"/>
      <c r="K33" s="36"/>
      <c r="L33" s="36"/>
      <c r="M33" s="36"/>
      <c r="N33" s="36"/>
      <c r="O33" s="36"/>
      <c r="P33" s="36"/>
      <c r="Q33" s="36"/>
      <c r="R33" s="36"/>
      <c r="S33" s="36"/>
      <c r="T33" s="36"/>
      <c r="U33" s="36"/>
    </row>
    <row r="34" spans="1:21" ht="12.75" customHeight="1" x14ac:dyDescent="0.2">
      <c r="A34" s="230" t="s">
        <v>2312</v>
      </c>
      <c r="B34" s="150" t="s">
        <v>2313</v>
      </c>
      <c r="C34" s="91" t="s">
        <v>2934</v>
      </c>
      <c r="D34" s="280">
        <v>0</v>
      </c>
      <c r="E34" s="36"/>
      <c r="F34" s="36"/>
      <c r="G34" s="36"/>
      <c r="H34" s="36"/>
      <c r="I34" s="36"/>
      <c r="J34" s="36"/>
      <c r="K34" s="36"/>
      <c r="L34" s="36"/>
      <c r="M34" s="36"/>
      <c r="N34" s="36"/>
      <c r="O34" s="36"/>
      <c r="P34" s="36"/>
      <c r="Q34" s="36"/>
      <c r="R34" s="36"/>
      <c r="S34" s="36"/>
      <c r="T34" s="36"/>
      <c r="U34" s="36"/>
    </row>
    <row r="35" spans="1:21" ht="12.75" customHeight="1" x14ac:dyDescent="0.2">
      <c r="A35" s="71" t="s">
        <v>2314</v>
      </c>
      <c r="B35" s="72" t="s">
        <v>2315</v>
      </c>
      <c r="C35" s="91" t="s">
        <v>2935</v>
      </c>
      <c r="D35" s="280">
        <v>47233.4</v>
      </c>
      <c r="E35" s="36"/>
      <c r="F35" s="36"/>
      <c r="G35" s="36"/>
      <c r="H35" s="36"/>
      <c r="I35" s="36"/>
      <c r="J35" s="36"/>
      <c r="K35" s="36"/>
      <c r="L35" s="36"/>
      <c r="M35" s="36"/>
      <c r="N35" s="36"/>
      <c r="O35" s="36"/>
      <c r="P35" s="36"/>
      <c r="Q35" s="36"/>
      <c r="R35" s="36"/>
      <c r="S35" s="36"/>
      <c r="T35" s="36"/>
      <c r="U35" s="36"/>
    </row>
    <row r="36" spans="1:21" ht="36" customHeight="1" x14ac:dyDescent="0.2">
      <c r="A36" s="71" t="s">
        <v>2906</v>
      </c>
      <c r="B36" s="72" t="s">
        <v>2936</v>
      </c>
      <c r="C36" s="91" t="s">
        <v>2937</v>
      </c>
      <c r="D36" s="286">
        <f>SUM(D37:D41)</f>
        <v>0</v>
      </c>
      <c r="E36" s="36"/>
      <c r="F36" s="36"/>
      <c r="G36" s="36"/>
      <c r="H36" s="36"/>
      <c r="I36" s="36"/>
      <c r="J36" s="36"/>
      <c r="K36" s="36"/>
      <c r="L36" s="36"/>
      <c r="M36" s="36"/>
      <c r="N36" s="36"/>
      <c r="O36" s="36"/>
      <c r="P36" s="36"/>
      <c r="Q36" s="36"/>
      <c r="R36" s="36"/>
      <c r="S36" s="36"/>
      <c r="T36" s="36"/>
      <c r="U36" s="36"/>
    </row>
    <row r="37" spans="1:21" ht="12.75" customHeight="1" x14ac:dyDescent="0.2">
      <c r="A37" s="230" t="s">
        <v>2909</v>
      </c>
      <c r="B37" s="150" t="s">
        <v>2910</v>
      </c>
      <c r="C37" s="91" t="s">
        <v>2938</v>
      </c>
      <c r="D37" s="280">
        <v>0</v>
      </c>
      <c r="E37" s="36"/>
      <c r="F37" s="36"/>
      <c r="G37" s="36"/>
      <c r="H37" s="36"/>
      <c r="I37" s="36"/>
      <c r="J37" s="36"/>
      <c r="K37" s="36"/>
      <c r="L37" s="36"/>
      <c r="M37" s="36"/>
      <c r="N37" s="36"/>
      <c r="O37" s="36"/>
      <c r="P37" s="36"/>
      <c r="Q37" s="36"/>
      <c r="R37" s="36"/>
      <c r="S37" s="36"/>
      <c r="T37" s="36"/>
      <c r="U37" s="36"/>
    </row>
    <row r="38" spans="1:21" ht="12.75" customHeight="1" x14ac:dyDescent="0.2">
      <c r="A38" s="230" t="s">
        <v>2912</v>
      </c>
      <c r="B38" s="150" t="s">
        <v>2327</v>
      </c>
      <c r="C38" s="91" t="s">
        <v>2939</v>
      </c>
      <c r="D38" s="280">
        <v>0</v>
      </c>
      <c r="E38" s="36"/>
      <c r="F38" s="36"/>
      <c r="G38" s="36"/>
      <c r="H38" s="36"/>
      <c r="I38" s="36"/>
      <c r="J38" s="36"/>
      <c r="K38" s="36"/>
      <c r="L38" s="36"/>
      <c r="M38" s="36"/>
      <c r="N38" s="36"/>
      <c r="O38" s="36"/>
      <c r="P38" s="36"/>
      <c r="Q38" s="36"/>
      <c r="R38" s="36"/>
      <c r="S38" s="36"/>
      <c r="T38" s="36"/>
      <c r="U38" s="36"/>
    </row>
    <row r="39" spans="1:21" ht="12.75" customHeight="1" x14ac:dyDescent="0.2">
      <c r="A39" s="230" t="s">
        <v>2914</v>
      </c>
      <c r="B39" s="150" t="s">
        <v>2331</v>
      </c>
      <c r="C39" s="91" t="s">
        <v>2940</v>
      </c>
      <c r="D39" s="280">
        <v>0</v>
      </c>
      <c r="E39" s="36"/>
      <c r="F39" s="36"/>
      <c r="G39" s="36"/>
      <c r="H39" s="36"/>
      <c r="I39" s="36"/>
      <c r="J39" s="36"/>
      <c r="K39" s="36"/>
      <c r="L39" s="36"/>
      <c r="M39" s="36"/>
      <c r="N39" s="36"/>
      <c r="O39" s="36"/>
      <c r="P39" s="36"/>
      <c r="Q39" s="36"/>
      <c r="R39" s="36"/>
      <c r="S39" s="36"/>
      <c r="T39" s="36"/>
      <c r="U39" s="36"/>
    </row>
    <row r="40" spans="1:21" ht="24" customHeight="1" x14ac:dyDescent="0.2">
      <c r="A40" s="230" t="s">
        <v>2941</v>
      </c>
      <c r="B40" s="150" t="s">
        <v>2917</v>
      </c>
      <c r="C40" s="91" t="s">
        <v>2942</v>
      </c>
      <c r="D40" s="280">
        <v>0</v>
      </c>
      <c r="E40" s="36"/>
      <c r="F40" s="36"/>
      <c r="G40" s="36"/>
      <c r="H40" s="36"/>
      <c r="I40" s="36"/>
      <c r="J40" s="36"/>
      <c r="K40" s="36"/>
      <c r="L40" s="36"/>
      <c r="M40" s="36"/>
      <c r="N40" s="36"/>
      <c r="O40" s="36"/>
      <c r="P40" s="36"/>
      <c r="Q40" s="36"/>
      <c r="R40" s="36"/>
      <c r="S40" s="36"/>
      <c r="T40" s="36"/>
      <c r="U40" s="36"/>
    </row>
    <row r="41" spans="1:21" ht="24" customHeight="1" x14ac:dyDescent="0.2">
      <c r="A41" s="230" t="s">
        <v>2919</v>
      </c>
      <c r="B41" s="150" t="s">
        <v>2920</v>
      </c>
      <c r="C41" s="91" t="s">
        <v>2943</v>
      </c>
      <c r="D41" s="280">
        <v>0</v>
      </c>
      <c r="E41" s="36"/>
      <c r="F41" s="36"/>
      <c r="G41" s="36"/>
      <c r="H41" s="36"/>
      <c r="I41" s="36"/>
      <c r="J41" s="36"/>
      <c r="K41" s="36"/>
      <c r="L41" s="36"/>
      <c r="M41" s="36"/>
      <c r="N41" s="36"/>
      <c r="O41" s="36"/>
      <c r="P41" s="36"/>
      <c r="Q41" s="36"/>
      <c r="R41" s="36"/>
      <c r="S41" s="36"/>
      <c r="T41" s="36"/>
      <c r="U41" s="36"/>
    </row>
    <row r="42" spans="1:21" ht="24" customHeight="1" x14ac:dyDescent="0.2">
      <c r="A42" s="230"/>
      <c r="B42" s="72" t="s">
        <v>2944</v>
      </c>
      <c r="C42" s="91" t="s">
        <v>2945</v>
      </c>
      <c r="D42" s="286">
        <f>D5+D6-D24</f>
        <v>207173.11999999965</v>
      </c>
      <c r="E42" s="36"/>
      <c r="F42" s="36"/>
      <c r="G42" s="36"/>
      <c r="H42" s="36"/>
      <c r="I42" s="36"/>
      <c r="J42" s="36"/>
      <c r="K42" s="36"/>
      <c r="L42" s="36"/>
      <c r="M42" s="36"/>
      <c r="N42" s="36"/>
      <c r="O42" s="36"/>
      <c r="P42" s="36"/>
      <c r="Q42" s="36"/>
      <c r="R42" s="36"/>
      <c r="S42" s="36"/>
      <c r="T42" s="36"/>
      <c r="U42" s="36"/>
    </row>
    <row r="43" spans="1:21" ht="24" customHeight="1" x14ac:dyDescent="0.2">
      <c r="A43" s="71"/>
      <c r="B43" s="72" t="s">
        <v>2946</v>
      </c>
      <c r="C43" s="91" t="s">
        <v>2947</v>
      </c>
      <c r="D43" s="286">
        <f>D44+D49+D90+D95</f>
        <v>2385.7800000000002</v>
      </c>
      <c r="E43" s="36"/>
      <c r="F43" s="36"/>
      <c r="G43" s="36"/>
      <c r="H43" s="36"/>
      <c r="I43" s="36"/>
      <c r="J43" s="36"/>
      <c r="K43" s="36"/>
      <c r="L43" s="36"/>
      <c r="M43" s="36"/>
      <c r="N43" s="36"/>
      <c r="O43" s="36"/>
      <c r="P43" s="36"/>
      <c r="Q43" s="36"/>
      <c r="R43" s="36"/>
      <c r="S43" s="36"/>
      <c r="T43" s="36"/>
      <c r="U43" s="36"/>
    </row>
    <row r="44" spans="1:21" ht="24" customHeight="1" x14ac:dyDescent="0.2">
      <c r="A44" s="230"/>
      <c r="B44" s="72" t="s">
        <v>2948</v>
      </c>
      <c r="C44" s="91" t="s">
        <v>2949</v>
      </c>
      <c r="D44" s="286">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2950</v>
      </c>
      <c r="C45" s="91" t="s">
        <v>2951</v>
      </c>
      <c r="D45" s="280">
        <v>0</v>
      </c>
      <c r="E45" s="36"/>
      <c r="F45" s="36"/>
      <c r="G45" s="36"/>
      <c r="H45" s="36"/>
      <c r="I45" s="36"/>
      <c r="J45" s="36"/>
      <c r="K45" s="36"/>
      <c r="L45" s="36"/>
      <c r="M45" s="36"/>
      <c r="N45" s="36"/>
      <c r="O45" s="36"/>
      <c r="P45" s="36"/>
      <c r="Q45" s="36"/>
      <c r="R45" s="36"/>
      <c r="S45" s="36"/>
      <c r="T45" s="36"/>
      <c r="U45" s="36"/>
    </row>
    <row r="46" spans="1:21" ht="12.75" customHeight="1" x14ac:dyDescent="0.2">
      <c r="A46" s="230"/>
      <c r="B46" s="150" t="s">
        <v>2952</v>
      </c>
      <c r="C46" s="91" t="s">
        <v>2953</v>
      </c>
      <c r="D46" s="280">
        <v>0</v>
      </c>
      <c r="E46" s="36"/>
      <c r="F46" s="36"/>
      <c r="G46" s="36"/>
      <c r="H46" s="36"/>
      <c r="I46" s="36"/>
      <c r="J46" s="36"/>
      <c r="K46" s="36"/>
      <c r="L46" s="36"/>
      <c r="M46" s="36"/>
      <c r="N46" s="36"/>
      <c r="O46" s="36"/>
      <c r="P46" s="36"/>
      <c r="Q46" s="36"/>
      <c r="R46" s="36"/>
      <c r="S46" s="36"/>
      <c r="T46" s="36"/>
      <c r="U46" s="36"/>
    </row>
    <row r="47" spans="1:21" ht="12.75" customHeight="1" x14ac:dyDescent="0.2">
      <c r="A47" s="230"/>
      <c r="B47" s="150" t="s">
        <v>2954</v>
      </c>
      <c r="C47" s="91" t="s">
        <v>2955</v>
      </c>
      <c r="D47" s="280">
        <v>0</v>
      </c>
      <c r="E47" s="36"/>
      <c r="F47" s="36"/>
      <c r="G47" s="36"/>
      <c r="H47" s="36"/>
      <c r="I47" s="36"/>
      <c r="J47" s="36"/>
      <c r="K47" s="36"/>
      <c r="L47" s="36"/>
      <c r="M47" s="36"/>
      <c r="N47" s="36"/>
      <c r="O47" s="36"/>
      <c r="P47" s="36"/>
      <c r="Q47" s="36"/>
      <c r="R47" s="36"/>
      <c r="S47" s="36"/>
      <c r="T47" s="36"/>
      <c r="U47" s="36"/>
    </row>
    <row r="48" spans="1:21" ht="12.75" customHeight="1" x14ac:dyDescent="0.2">
      <c r="A48" s="230"/>
      <c r="B48" s="150" t="s">
        <v>2956</v>
      </c>
      <c r="C48" s="91" t="s">
        <v>2957</v>
      </c>
      <c r="D48" s="280">
        <v>0</v>
      </c>
      <c r="E48" s="36"/>
      <c r="F48" s="36"/>
      <c r="G48" s="36"/>
      <c r="H48" s="36"/>
      <c r="I48" s="36"/>
      <c r="J48" s="36"/>
      <c r="K48" s="36"/>
      <c r="L48" s="36"/>
      <c r="M48" s="36"/>
      <c r="N48" s="36"/>
      <c r="O48" s="36"/>
      <c r="P48" s="36"/>
      <c r="Q48" s="36"/>
      <c r="R48" s="36"/>
      <c r="S48" s="36"/>
      <c r="T48" s="36"/>
      <c r="U48" s="36"/>
    </row>
    <row r="49" spans="1:21" ht="24" customHeight="1" x14ac:dyDescent="0.2">
      <c r="A49" s="71" t="s">
        <v>2290</v>
      </c>
      <c r="B49" s="231" t="s">
        <v>2958</v>
      </c>
      <c r="C49" s="91" t="s">
        <v>2959</v>
      </c>
      <c r="D49" s="286">
        <f>D50+D55+D60+D65+D70+D75+D80+D85</f>
        <v>2385.7800000000002</v>
      </c>
      <c r="E49" s="36"/>
      <c r="F49" s="36"/>
      <c r="G49" s="36"/>
      <c r="H49" s="36"/>
      <c r="I49" s="36"/>
      <c r="J49" s="36"/>
      <c r="K49" s="36"/>
      <c r="L49" s="36"/>
      <c r="M49" s="36"/>
      <c r="N49" s="36"/>
      <c r="O49" s="36"/>
      <c r="P49" s="36"/>
      <c r="Q49" s="36"/>
      <c r="R49" s="36"/>
      <c r="S49" s="36"/>
      <c r="T49" s="36"/>
      <c r="U49" s="36"/>
    </row>
    <row r="50" spans="1:21" ht="12.75" customHeight="1" x14ac:dyDescent="0.2">
      <c r="A50" s="71" t="s">
        <v>2292</v>
      </c>
      <c r="B50" s="72" t="s">
        <v>2960</v>
      </c>
      <c r="C50" s="91" t="s">
        <v>2961</v>
      </c>
      <c r="D50" s="286">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2950</v>
      </c>
      <c r="C51" s="91" t="s">
        <v>2962</v>
      </c>
      <c r="D51" s="280">
        <v>0</v>
      </c>
      <c r="E51" s="36"/>
      <c r="F51" s="36"/>
      <c r="G51" s="36"/>
      <c r="H51" s="36"/>
      <c r="I51" s="36"/>
      <c r="J51" s="36"/>
      <c r="K51" s="36"/>
      <c r="L51" s="36"/>
      <c r="M51" s="36"/>
      <c r="N51" s="36"/>
      <c r="O51" s="36"/>
      <c r="P51" s="36"/>
      <c r="Q51" s="36"/>
      <c r="R51" s="36"/>
      <c r="S51" s="36"/>
      <c r="T51" s="36"/>
      <c r="U51" s="36"/>
    </row>
    <row r="52" spans="1:21" ht="12.75" customHeight="1" x14ac:dyDescent="0.2">
      <c r="A52" s="230"/>
      <c r="B52" s="150" t="s">
        <v>2952</v>
      </c>
      <c r="C52" s="91" t="s">
        <v>2963</v>
      </c>
      <c r="D52" s="280">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2954</v>
      </c>
      <c r="C53" s="91" t="s">
        <v>2964</v>
      </c>
      <c r="D53" s="280">
        <v>0</v>
      </c>
      <c r="E53" s="36"/>
      <c r="F53" s="36"/>
      <c r="G53" s="36"/>
      <c r="H53" s="36"/>
      <c r="I53" s="36"/>
      <c r="J53" s="36"/>
      <c r="K53" s="36"/>
      <c r="L53" s="36"/>
      <c r="M53" s="36"/>
      <c r="N53" s="36"/>
      <c r="O53" s="36"/>
      <c r="P53" s="36"/>
      <c r="Q53" s="36"/>
      <c r="R53" s="36"/>
      <c r="S53" s="36"/>
      <c r="T53" s="36"/>
      <c r="U53" s="36"/>
    </row>
    <row r="54" spans="1:21" ht="12.75" customHeight="1" x14ac:dyDescent="0.2">
      <c r="A54" s="230"/>
      <c r="B54" s="150" t="s">
        <v>2956</v>
      </c>
      <c r="C54" s="91" t="s">
        <v>2965</v>
      </c>
      <c r="D54" s="280">
        <v>0</v>
      </c>
      <c r="E54" s="36"/>
      <c r="F54" s="36"/>
      <c r="G54" s="36"/>
      <c r="H54" s="36"/>
      <c r="I54" s="36"/>
      <c r="J54" s="36"/>
      <c r="K54" s="36"/>
      <c r="L54" s="36"/>
      <c r="M54" s="36"/>
      <c r="N54" s="36"/>
      <c r="O54" s="36"/>
      <c r="P54" s="36"/>
      <c r="Q54" s="36"/>
      <c r="R54" s="36"/>
      <c r="S54" s="36"/>
      <c r="T54" s="36"/>
      <c r="U54" s="36"/>
    </row>
    <row r="55" spans="1:21" ht="12.75" customHeight="1" x14ac:dyDescent="0.2">
      <c r="A55" s="71" t="s">
        <v>2294</v>
      </c>
      <c r="B55" s="72" t="s">
        <v>2966</v>
      </c>
      <c r="C55" s="91" t="s">
        <v>2967</v>
      </c>
      <c r="D55" s="286">
        <f>SUM(D56:D59)</f>
        <v>2385.7800000000002</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2950</v>
      </c>
      <c r="C56" s="91" t="s">
        <v>2968</v>
      </c>
      <c r="D56" s="280">
        <v>2385.7800000000002</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2952</v>
      </c>
      <c r="C57" s="91" t="s">
        <v>2969</v>
      </c>
      <c r="D57" s="280">
        <v>0</v>
      </c>
      <c r="E57" s="36"/>
      <c r="F57" s="36"/>
      <c r="G57" s="36"/>
      <c r="H57" s="36"/>
      <c r="I57" s="36"/>
      <c r="J57" s="36"/>
      <c r="K57" s="36"/>
      <c r="L57" s="36"/>
      <c r="M57" s="36"/>
      <c r="N57" s="36"/>
      <c r="O57" s="36"/>
      <c r="P57" s="36"/>
      <c r="Q57" s="36"/>
      <c r="R57" s="36"/>
      <c r="S57" s="36"/>
      <c r="T57" s="36"/>
      <c r="U57" s="36"/>
    </row>
    <row r="58" spans="1:21" ht="12.75" customHeight="1" x14ac:dyDescent="0.2">
      <c r="A58" s="230"/>
      <c r="B58" s="150" t="s">
        <v>2954</v>
      </c>
      <c r="C58" s="91" t="s">
        <v>2970</v>
      </c>
      <c r="D58" s="280">
        <v>0</v>
      </c>
      <c r="E58" s="36"/>
      <c r="F58" s="36"/>
      <c r="G58" s="36"/>
      <c r="H58" s="36"/>
      <c r="I58" s="36"/>
      <c r="J58" s="36"/>
      <c r="K58" s="36"/>
      <c r="L58" s="36"/>
      <c r="M58" s="36"/>
      <c r="N58" s="36"/>
      <c r="O58" s="36"/>
      <c r="P58" s="36"/>
      <c r="Q58" s="36"/>
      <c r="R58" s="36"/>
      <c r="S58" s="36"/>
      <c r="T58" s="36"/>
      <c r="U58" s="36"/>
    </row>
    <row r="59" spans="1:21" ht="12.75" customHeight="1" x14ac:dyDescent="0.2">
      <c r="A59" s="230"/>
      <c r="B59" s="150" t="s">
        <v>2956</v>
      </c>
      <c r="C59" s="91" t="s">
        <v>2971</v>
      </c>
      <c r="D59" s="280">
        <v>0</v>
      </c>
      <c r="E59" s="36"/>
      <c r="F59" s="36"/>
      <c r="G59" s="36"/>
      <c r="H59" s="36"/>
      <c r="I59" s="36"/>
      <c r="J59" s="36"/>
      <c r="K59" s="36"/>
      <c r="L59" s="36"/>
      <c r="M59" s="36"/>
      <c r="N59" s="36"/>
      <c r="O59" s="36"/>
      <c r="P59" s="36"/>
      <c r="Q59" s="36"/>
      <c r="R59" s="36"/>
      <c r="S59" s="36"/>
      <c r="T59" s="36"/>
      <c r="U59" s="36"/>
    </row>
    <row r="60" spans="1:21" ht="12.75" customHeight="1" x14ac:dyDescent="0.2">
      <c r="A60" s="71" t="s">
        <v>2296</v>
      </c>
      <c r="B60" s="72" t="s">
        <v>2972</v>
      </c>
      <c r="C60" s="91" t="s">
        <v>2973</v>
      </c>
      <c r="D60" s="286">
        <f>SUM(D61:D64)</f>
        <v>0</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2950</v>
      </c>
      <c r="C61" s="91" t="s">
        <v>2974</v>
      </c>
      <c r="D61" s="280">
        <v>0</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2952</v>
      </c>
      <c r="C62" s="91" t="s">
        <v>2975</v>
      </c>
      <c r="D62" s="280">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2954</v>
      </c>
      <c r="C63" s="91" t="s">
        <v>2976</v>
      </c>
      <c r="D63" s="280">
        <v>0</v>
      </c>
      <c r="E63" s="36"/>
      <c r="F63" s="36"/>
      <c r="G63" s="36"/>
      <c r="H63" s="36"/>
      <c r="I63" s="36"/>
      <c r="J63" s="36"/>
      <c r="K63" s="36"/>
      <c r="L63" s="36"/>
      <c r="M63" s="36"/>
      <c r="N63" s="36"/>
      <c r="O63" s="36"/>
      <c r="P63" s="36"/>
      <c r="Q63" s="36"/>
      <c r="R63" s="36"/>
      <c r="S63" s="36"/>
      <c r="T63" s="36"/>
      <c r="U63" s="36"/>
    </row>
    <row r="64" spans="1:21" ht="12.75" customHeight="1" x14ac:dyDescent="0.2">
      <c r="A64" s="230"/>
      <c r="B64" s="150" t="s">
        <v>2956</v>
      </c>
      <c r="C64" s="91" t="s">
        <v>2977</v>
      </c>
      <c r="D64" s="280">
        <v>0</v>
      </c>
      <c r="E64" s="36"/>
      <c r="F64" s="36"/>
      <c r="G64" s="36"/>
      <c r="H64" s="36"/>
      <c r="I64" s="36"/>
      <c r="J64" s="36"/>
      <c r="K64" s="36"/>
      <c r="L64" s="36"/>
      <c r="M64" s="36"/>
      <c r="N64" s="36"/>
      <c r="O64" s="36"/>
      <c r="P64" s="36"/>
      <c r="Q64" s="36"/>
      <c r="R64" s="36"/>
      <c r="S64" s="36"/>
      <c r="T64" s="36"/>
      <c r="U64" s="36"/>
    </row>
    <row r="65" spans="1:21" ht="12.75" customHeight="1" x14ac:dyDescent="0.2">
      <c r="A65" s="71" t="s">
        <v>2304</v>
      </c>
      <c r="B65" s="72" t="s">
        <v>2978</v>
      </c>
      <c r="C65" s="91" t="s">
        <v>2979</v>
      </c>
      <c r="D65" s="286">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2950</v>
      </c>
      <c r="C66" s="91" t="s">
        <v>2980</v>
      </c>
      <c r="D66" s="280">
        <v>0</v>
      </c>
      <c r="E66" s="36"/>
      <c r="F66" s="36"/>
      <c r="G66" s="36"/>
      <c r="H66" s="36"/>
      <c r="I66" s="36"/>
      <c r="J66" s="36"/>
      <c r="K66" s="36"/>
      <c r="L66" s="36"/>
      <c r="M66" s="36"/>
      <c r="N66" s="36"/>
      <c r="O66" s="36"/>
      <c r="P66" s="36"/>
      <c r="Q66" s="36"/>
      <c r="R66" s="36"/>
      <c r="S66" s="36"/>
      <c r="T66" s="36"/>
      <c r="U66" s="36"/>
    </row>
    <row r="67" spans="1:21" ht="12.75" customHeight="1" x14ac:dyDescent="0.2">
      <c r="A67" s="230"/>
      <c r="B67" s="150" t="s">
        <v>2952</v>
      </c>
      <c r="C67" s="91" t="s">
        <v>2981</v>
      </c>
      <c r="D67" s="280">
        <v>0</v>
      </c>
      <c r="E67" s="36"/>
      <c r="F67" s="36"/>
      <c r="G67" s="36"/>
      <c r="H67" s="36"/>
      <c r="I67" s="36"/>
      <c r="J67" s="36"/>
      <c r="K67" s="36"/>
      <c r="L67" s="36"/>
      <c r="M67" s="36"/>
      <c r="N67" s="36"/>
      <c r="O67" s="36"/>
      <c r="P67" s="36"/>
      <c r="Q67" s="36"/>
      <c r="R67" s="36"/>
      <c r="S67" s="36"/>
      <c r="T67" s="36"/>
      <c r="U67" s="36"/>
    </row>
    <row r="68" spans="1:21" ht="12.75" customHeight="1" x14ac:dyDescent="0.2">
      <c r="A68" s="230"/>
      <c r="B68" s="150" t="s">
        <v>2954</v>
      </c>
      <c r="C68" s="91" t="s">
        <v>2982</v>
      </c>
      <c r="D68" s="280">
        <v>0</v>
      </c>
      <c r="E68" s="36"/>
      <c r="F68" s="36"/>
      <c r="G68" s="36"/>
      <c r="H68" s="36"/>
      <c r="I68" s="36"/>
      <c r="J68" s="36"/>
      <c r="K68" s="36"/>
      <c r="L68" s="36"/>
      <c r="M68" s="36"/>
      <c r="N68" s="36"/>
      <c r="O68" s="36"/>
      <c r="P68" s="36"/>
      <c r="Q68" s="36"/>
      <c r="R68" s="36"/>
      <c r="S68" s="36"/>
      <c r="T68" s="36"/>
      <c r="U68" s="36"/>
    </row>
    <row r="69" spans="1:21" ht="12.75" customHeight="1" x14ac:dyDescent="0.2">
      <c r="A69" s="230"/>
      <c r="B69" s="150" t="s">
        <v>2956</v>
      </c>
      <c r="C69" s="91" t="s">
        <v>2983</v>
      </c>
      <c r="D69" s="280">
        <v>0</v>
      </c>
      <c r="E69" s="36"/>
      <c r="F69" s="36"/>
      <c r="G69" s="36"/>
      <c r="H69" s="36"/>
      <c r="I69" s="36"/>
      <c r="J69" s="36"/>
      <c r="K69" s="36"/>
      <c r="L69" s="36"/>
      <c r="M69" s="36"/>
      <c r="N69" s="36"/>
      <c r="O69" s="36"/>
      <c r="P69" s="36"/>
      <c r="Q69" s="36"/>
      <c r="R69" s="36"/>
      <c r="S69" s="36"/>
      <c r="T69" s="36"/>
      <c r="U69" s="36"/>
    </row>
    <row r="70" spans="1:21" ht="24" customHeight="1" x14ac:dyDescent="0.2">
      <c r="A70" s="71" t="s">
        <v>2306</v>
      </c>
      <c r="B70" s="72" t="s">
        <v>2984</v>
      </c>
      <c r="C70" s="91" t="s">
        <v>2985</v>
      </c>
      <c r="D70" s="286">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2950</v>
      </c>
      <c r="C71" s="91" t="s">
        <v>2986</v>
      </c>
      <c r="D71" s="280">
        <v>0</v>
      </c>
      <c r="E71" s="36"/>
      <c r="F71" s="36"/>
      <c r="G71" s="36"/>
      <c r="H71" s="36"/>
      <c r="I71" s="36"/>
      <c r="J71" s="36"/>
      <c r="K71" s="36"/>
      <c r="L71" s="36"/>
      <c r="M71" s="36"/>
      <c r="N71" s="36"/>
      <c r="O71" s="36"/>
      <c r="P71" s="36"/>
      <c r="Q71" s="36"/>
      <c r="R71" s="36"/>
      <c r="S71" s="36"/>
      <c r="T71" s="36"/>
      <c r="U71" s="36"/>
    </row>
    <row r="72" spans="1:21" ht="12.75" customHeight="1" x14ac:dyDescent="0.2">
      <c r="A72" s="230"/>
      <c r="B72" s="150" t="s">
        <v>2952</v>
      </c>
      <c r="C72" s="91" t="s">
        <v>2987</v>
      </c>
      <c r="D72" s="280">
        <v>0</v>
      </c>
      <c r="E72" s="36"/>
      <c r="F72" s="36"/>
      <c r="G72" s="36"/>
      <c r="H72" s="36"/>
      <c r="I72" s="36"/>
      <c r="J72" s="36"/>
      <c r="K72" s="36"/>
      <c r="L72" s="36"/>
      <c r="M72" s="36"/>
      <c r="N72" s="36"/>
      <c r="O72" s="36"/>
      <c r="P72" s="36"/>
      <c r="Q72" s="36"/>
      <c r="R72" s="36"/>
      <c r="S72" s="36"/>
      <c r="T72" s="36"/>
      <c r="U72" s="36"/>
    </row>
    <row r="73" spans="1:21" ht="12.75" customHeight="1" x14ac:dyDescent="0.2">
      <c r="A73" s="230"/>
      <c r="B73" s="150" t="s">
        <v>2954</v>
      </c>
      <c r="C73" s="91" t="s">
        <v>2988</v>
      </c>
      <c r="D73" s="280">
        <v>0</v>
      </c>
      <c r="E73" s="36"/>
      <c r="F73" s="36"/>
      <c r="G73" s="36"/>
      <c r="H73" s="36"/>
      <c r="I73" s="36"/>
      <c r="J73" s="36"/>
      <c r="K73" s="36"/>
      <c r="L73" s="36"/>
      <c r="M73" s="36"/>
      <c r="N73" s="36"/>
      <c r="O73" s="36"/>
      <c r="P73" s="36"/>
      <c r="Q73" s="36"/>
      <c r="R73" s="36"/>
      <c r="S73" s="36"/>
      <c r="T73" s="36"/>
      <c r="U73" s="36"/>
    </row>
    <row r="74" spans="1:21" ht="12.75" customHeight="1" x14ac:dyDescent="0.2">
      <c r="A74" s="230"/>
      <c r="B74" s="150" t="s">
        <v>2956</v>
      </c>
      <c r="C74" s="91" t="s">
        <v>2989</v>
      </c>
      <c r="D74" s="280">
        <v>0</v>
      </c>
      <c r="E74" s="36"/>
      <c r="F74" s="36"/>
      <c r="G74" s="36"/>
      <c r="H74" s="36"/>
      <c r="I74" s="36"/>
      <c r="J74" s="36"/>
      <c r="K74" s="36"/>
      <c r="L74" s="36"/>
      <c r="M74" s="36"/>
      <c r="N74" s="36"/>
      <c r="O74" s="36"/>
      <c r="P74" s="36"/>
      <c r="Q74" s="36"/>
      <c r="R74" s="36"/>
      <c r="S74" s="36"/>
      <c r="T74" s="36"/>
      <c r="U74" s="36"/>
    </row>
    <row r="75" spans="1:21" ht="24" customHeight="1" x14ac:dyDescent="0.2">
      <c r="A75" s="71" t="s">
        <v>2308</v>
      </c>
      <c r="B75" s="72" t="s">
        <v>2990</v>
      </c>
      <c r="C75" s="91" t="s">
        <v>2991</v>
      </c>
      <c r="D75" s="286">
        <f>SUM(D76:D79)</f>
        <v>0</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2950</v>
      </c>
      <c r="C76" s="91" t="s">
        <v>2992</v>
      </c>
      <c r="D76" s="280">
        <v>0</v>
      </c>
      <c r="E76" s="36"/>
      <c r="F76" s="36"/>
      <c r="G76" s="36"/>
      <c r="H76" s="36"/>
      <c r="I76" s="36"/>
      <c r="J76" s="36"/>
      <c r="K76" s="36"/>
      <c r="L76" s="36"/>
      <c r="M76" s="36"/>
      <c r="N76" s="36"/>
      <c r="O76" s="36"/>
      <c r="P76" s="36"/>
      <c r="Q76" s="36"/>
      <c r="R76" s="36"/>
      <c r="S76" s="36"/>
      <c r="T76" s="36"/>
      <c r="U76" s="36"/>
    </row>
    <row r="77" spans="1:21" ht="12.75" customHeight="1" x14ac:dyDescent="0.2">
      <c r="A77" s="230"/>
      <c r="B77" s="150" t="s">
        <v>2952</v>
      </c>
      <c r="C77" s="91" t="s">
        <v>2993</v>
      </c>
      <c r="D77" s="280">
        <v>0</v>
      </c>
      <c r="E77" s="36"/>
      <c r="F77" s="36"/>
      <c r="G77" s="36"/>
      <c r="H77" s="36"/>
      <c r="I77" s="36"/>
      <c r="J77" s="36"/>
      <c r="K77" s="36"/>
      <c r="L77" s="36"/>
      <c r="M77" s="36"/>
      <c r="N77" s="36"/>
      <c r="O77" s="36"/>
      <c r="P77" s="36"/>
      <c r="Q77" s="36"/>
      <c r="R77" s="36"/>
      <c r="S77" s="36"/>
      <c r="T77" s="36"/>
      <c r="U77" s="36"/>
    </row>
    <row r="78" spans="1:21" ht="12.75" customHeight="1" x14ac:dyDescent="0.2">
      <c r="A78" s="230"/>
      <c r="B78" s="150" t="s">
        <v>2954</v>
      </c>
      <c r="C78" s="91" t="s">
        <v>2994</v>
      </c>
      <c r="D78" s="280">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2956</v>
      </c>
      <c r="C79" s="91" t="s">
        <v>2995</v>
      </c>
      <c r="D79" s="280">
        <v>0</v>
      </c>
      <c r="E79" s="36"/>
      <c r="F79" s="36"/>
      <c r="G79" s="36"/>
      <c r="H79" s="36"/>
      <c r="I79" s="36"/>
      <c r="J79" s="36"/>
      <c r="K79" s="36"/>
      <c r="L79" s="36"/>
      <c r="M79" s="36"/>
      <c r="N79" s="36"/>
      <c r="O79" s="36"/>
      <c r="P79" s="36"/>
      <c r="Q79" s="36"/>
      <c r="R79" s="36"/>
      <c r="S79" s="36"/>
      <c r="T79" s="36"/>
      <c r="U79" s="36"/>
    </row>
    <row r="80" spans="1:21" ht="24" customHeight="1" x14ac:dyDescent="0.2">
      <c r="A80" s="71" t="s">
        <v>2310</v>
      </c>
      <c r="B80" s="106" t="s">
        <v>2996</v>
      </c>
      <c r="C80" s="91" t="s">
        <v>2997</v>
      </c>
      <c r="D80" s="286">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2950</v>
      </c>
      <c r="C81" s="91" t="s">
        <v>2998</v>
      </c>
      <c r="D81" s="280">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2952</v>
      </c>
      <c r="C82" s="91" t="s">
        <v>2999</v>
      </c>
      <c r="D82" s="280">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2954</v>
      </c>
      <c r="C83" s="91" t="s">
        <v>3000</v>
      </c>
      <c r="D83" s="280">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2956</v>
      </c>
      <c r="C84" s="91" t="s">
        <v>3001</v>
      </c>
      <c r="D84" s="280">
        <v>0</v>
      </c>
      <c r="E84" s="36"/>
      <c r="F84" s="36"/>
      <c r="G84" s="36"/>
      <c r="H84" s="36"/>
      <c r="I84" s="36"/>
      <c r="J84" s="36"/>
      <c r="K84" s="36"/>
      <c r="L84" s="36"/>
      <c r="M84" s="36"/>
      <c r="N84" s="36"/>
      <c r="O84" s="36"/>
      <c r="P84" s="36"/>
      <c r="Q84" s="36"/>
      <c r="R84" s="36"/>
      <c r="S84" s="36"/>
      <c r="T84" s="36"/>
      <c r="U84" s="36"/>
    </row>
    <row r="85" spans="1:21" ht="12.75" customHeight="1" x14ac:dyDescent="0.2">
      <c r="A85" s="71" t="s">
        <v>2312</v>
      </c>
      <c r="B85" s="106" t="s">
        <v>3002</v>
      </c>
      <c r="C85" s="91" t="s">
        <v>3003</v>
      </c>
      <c r="D85" s="286">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2950</v>
      </c>
      <c r="C86" s="91" t="s">
        <v>3004</v>
      </c>
      <c r="D86" s="280">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2952</v>
      </c>
      <c r="C87" s="91" t="s">
        <v>3005</v>
      </c>
      <c r="D87" s="280">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2954</v>
      </c>
      <c r="C88" s="91" t="s">
        <v>3006</v>
      </c>
      <c r="D88" s="280">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2956</v>
      </c>
      <c r="C89" s="91" t="s">
        <v>3007</v>
      </c>
      <c r="D89" s="280">
        <v>0</v>
      </c>
      <c r="E89" s="36"/>
      <c r="F89" s="36"/>
      <c r="G89" s="36"/>
      <c r="H89" s="36"/>
      <c r="I89" s="36"/>
      <c r="J89" s="36"/>
      <c r="K89" s="36"/>
      <c r="L89" s="36"/>
      <c r="M89" s="36"/>
      <c r="N89" s="36"/>
      <c r="O89" s="36"/>
      <c r="P89" s="36"/>
      <c r="Q89" s="36"/>
      <c r="R89" s="36"/>
      <c r="S89" s="36"/>
      <c r="T89" s="36"/>
      <c r="U89" s="36"/>
    </row>
    <row r="90" spans="1:21" ht="12.75" customHeight="1" x14ac:dyDescent="0.2">
      <c r="A90" s="71" t="s">
        <v>2314</v>
      </c>
      <c r="B90" s="72" t="s">
        <v>3008</v>
      </c>
      <c r="C90" s="91" t="s">
        <v>3009</v>
      </c>
      <c r="D90" s="286">
        <f>SUM(D91:D94)</f>
        <v>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2950</v>
      </c>
      <c r="C91" s="91" t="s">
        <v>3010</v>
      </c>
      <c r="D91" s="280">
        <v>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2952</v>
      </c>
      <c r="C92" s="91" t="s">
        <v>3011</v>
      </c>
      <c r="D92" s="280">
        <v>0</v>
      </c>
      <c r="E92" s="36"/>
      <c r="F92" s="36"/>
      <c r="G92" s="36"/>
      <c r="H92" s="36"/>
      <c r="I92" s="36"/>
      <c r="J92" s="36"/>
      <c r="K92" s="36"/>
      <c r="L92" s="36"/>
      <c r="M92" s="36"/>
      <c r="N92" s="36"/>
      <c r="O92" s="36"/>
      <c r="P92" s="36"/>
      <c r="Q92" s="36"/>
      <c r="R92" s="36"/>
      <c r="S92" s="36"/>
      <c r="T92" s="36"/>
      <c r="U92" s="36"/>
    </row>
    <row r="93" spans="1:21" ht="12.75" customHeight="1" x14ac:dyDescent="0.2">
      <c r="A93" s="230"/>
      <c r="B93" s="150" t="s">
        <v>2954</v>
      </c>
      <c r="C93" s="91" t="s">
        <v>3012</v>
      </c>
      <c r="D93" s="280">
        <v>0</v>
      </c>
      <c r="E93" s="36"/>
      <c r="F93" s="36"/>
      <c r="G93" s="36"/>
      <c r="H93" s="36"/>
      <c r="I93" s="36"/>
      <c r="J93" s="36"/>
      <c r="K93" s="36"/>
      <c r="L93" s="36"/>
      <c r="M93" s="36"/>
      <c r="N93" s="36"/>
      <c r="O93" s="36"/>
      <c r="P93" s="36"/>
      <c r="Q93" s="36"/>
      <c r="R93" s="36"/>
      <c r="S93" s="36"/>
      <c r="T93" s="36"/>
      <c r="U93" s="36"/>
    </row>
    <row r="94" spans="1:21" ht="12.75" customHeight="1" x14ac:dyDescent="0.2">
      <c r="A94" s="230"/>
      <c r="B94" s="150" t="s">
        <v>2956</v>
      </c>
      <c r="C94" s="91" t="s">
        <v>3013</v>
      </c>
      <c r="D94" s="280">
        <v>0</v>
      </c>
      <c r="E94" s="36"/>
      <c r="F94" s="36"/>
      <c r="G94" s="36"/>
      <c r="H94" s="36"/>
      <c r="I94" s="36"/>
      <c r="J94" s="36"/>
      <c r="K94" s="36"/>
      <c r="L94" s="36"/>
      <c r="M94" s="36"/>
      <c r="N94" s="36"/>
      <c r="O94" s="36"/>
      <c r="P94" s="36"/>
      <c r="Q94" s="36"/>
      <c r="R94" s="36"/>
      <c r="S94" s="36"/>
      <c r="T94" s="36"/>
      <c r="U94" s="36"/>
    </row>
    <row r="95" spans="1:21" ht="36" customHeight="1" x14ac:dyDescent="0.2">
      <c r="A95" s="71" t="s">
        <v>2906</v>
      </c>
      <c r="B95" s="72" t="s">
        <v>3014</v>
      </c>
      <c r="C95" s="91" t="s">
        <v>3015</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2909</v>
      </c>
      <c r="B96" s="150" t="s">
        <v>2910</v>
      </c>
      <c r="C96" s="91" t="s">
        <v>3016</v>
      </c>
      <c r="D96" s="280">
        <v>0</v>
      </c>
      <c r="E96" s="36"/>
      <c r="F96" s="36"/>
      <c r="G96" s="36"/>
      <c r="H96" s="36"/>
      <c r="I96" s="36"/>
      <c r="J96" s="36"/>
      <c r="K96" s="36"/>
      <c r="L96" s="36"/>
      <c r="M96" s="36"/>
      <c r="N96" s="36"/>
      <c r="O96" s="36"/>
      <c r="P96" s="36"/>
      <c r="Q96" s="36"/>
      <c r="R96" s="36"/>
      <c r="S96" s="36"/>
      <c r="T96" s="36"/>
      <c r="U96" s="36"/>
    </row>
    <row r="97" spans="1:21" ht="12.75" customHeight="1" x14ac:dyDescent="0.2">
      <c r="A97" s="230" t="s">
        <v>2912</v>
      </c>
      <c r="B97" s="150" t="s">
        <v>2327</v>
      </c>
      <c r="C97" s="91" t="s">
        <v>3017</v>
      </c>
      <c r="D97" s="280">
        <v>0</v>
      </c>
      <c r="E97" s="36"/>
      <c r="F97" s="36"/>
      <c r="G97" s="36"/>
      <c r="H97" s="36"/>
      <c r="I97" s="36"/>
      <c r="J97" s="36"/>
      <c r="K97" s="36"/>
      <c r="L97" s="36"/>
      <c r="M97" s="36"/>
      <c r="N97" s="36"/>
      <c r="O97" s="36"/>
      <c r="P97" s="36"/>
      <c r="Q97" s="36"/>
      <c r="R97" s="36"/>
      <c r="S97" s="36"/>
      <c r="T97" s="36"/>
      <c r="U97" s="36"/>
    </row>
    <row r="98" spans="1:21" ht="12.75" customHeight="1" x14ac:dyDescent="0.2">
      <c r="A98" s="230" t="s">
        <v>2914</v>
      </c>
      <c r="B98" s="150" t="s">
        <v>2331</v>
      </c>
      <c r="C98" s="91" t="s">
        <v>3018</v>
      </c>
      <c r="D98" s="280">
        <v>0</v>
      </c>
      <c r="E98" s="36"/>
      <c r="F98" s="36"/>
      <c r="G98" s="36"/>
      <c r="H98" s="36"/>
      <c r="I98" s="36"/>
      <c r="J98" s="36"/>
      <c r="K98" s="36"/>
      <c r="L98" s="36"/>
      <c r="M98" s="36"/>
      <c r="N98" s="36"/>
      <c r="O98" s="36"/>
      <c r="P98" s="36"/>
      <c r="Q98" s="36"/>
      <c r="R98" s="36"/>
      <c r="S98" s="36"/>
      <c r="T98" s="36"/>
      <c r="U98" s="36"/>
    </row>
    <row r="99" spans="1:21" ht="24" customHeight="1" x14ac:dyDescent="0.2">
      <c r="A99" s="230" t="s">
        <v>2941</v>
      </c>
      <c r="B99" s="150" t="s">
        <v>2917</v>
      </c>
      <c r="C99" s="91" t="s">
        <v>3019</v>
      </c>
      <c r="D99" s="280">
        <v>0</v>
      </c>
      <c r="E99" s="36"/>
      <c r="F99" s="36"/>
      <c r="G99" s="36"/>
      <c r="H99" s="36"/>
      <c r="I99" s="36"/>
      <c r="J99" s="36"/>
      <c r="K99" s="36"/>
      <c r="L99" s="36"/>
      <c r="M99" s="36"/>
      <c r="N99" s="36"/>
      <c r="O99" s="36"/>
      <c r="P99" s="36"/>
      <c r="Q99" s="36"/>
      <c r="R99" s="36"/>
      <c r="S99" s="36"/>
      <c r="T99" s="36"/>
      <c r="U99" s="36"/>
    </row>
    <row r="100" spans="1:21" ht="24" customHeight="1" x14ac:dyDescent="0.2">
      <c r="A100" s="230" t="s">
        <v>2919</v>
      </c>
      <c r="B100" s="150" t="s">
        <v>2920</v>
      </c>
      <c r="C100" s="91" t="s">
        <v>3020</v>
      </c>
      <c r="D100" s="280">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3021</v>
      </c>
      <c r="C101" s="91" t="s">
        <v>3022</v>
      </c>
      <c r="D101" s="286">
        <f>SUM(D102:D105)</f>
        <v>204787.34</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2891</v>
      </c>
      <c r="C102" s="91" t="s">
        <v>3023</v>
      </c>
      <c r="D102" s="280">
        <v>3039.88</v>
      </c>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2290</v>
      </c>
      <c r="B103" s="150" t="s">
        <v>2872</v>
      </c>
      <c r="C103" s="91" t="s">
        <v>3024</v>
      </c>
      <c r="D103" s="280">
        <v>193516.21</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2314</v>
      </c>
      <c r="B104" s="150" t="s">
        <v>2315</v>
      </c>
      <c r="C104" s="91" t="s">
        <v>3025</v>
      </c>
      <c r="D104" s="280">
        <v>8231.25</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2906</v>
      </c>
      <c r="B105" s="199" t="s">
        <v>3026</v>
      </c>
      <c r="C105" s="92" t="s">
        <v>3027</v>
      </c>
      <c r="D105" s="284">
        <v>0</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2" zoomScale="98" zoomScaleNormal="98" workbookViewId="0">
      <selection activeCell="C17" sqref="C17"/>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2885</v>
      </c>
      <c r="B1" s="340"/>
      <c r="C1" s="340"/>
      <c r="D1" s="340"/>
      <c r="E1" s="209" t="s">
        <v>3028</v>
      </c>
      <c r="F1" s="209"/>
      <c r="G1" s="209"/>
      <c r="H1" s="209"/>
      <c r="I1" s="209"/>
      <c r="J1" s="209"/>
      <c r="K1" s="209"/>
      <c r="L1" s="209"/>
      <c r="M1" s="209"/>
      <c r="N1" s="209"/>
      <c r="O1" s="209"/>
      <c r="P1" s="209"/>
    </row>
    <row r="2" spans="1:16" ht="37.5" customHeight="1" x14ac:dyDescent="0.2">
      <c r="A2" s="344" t="s">
        <v>3029</v>
      </c>
      <c r="B2" s="340"/>
      <c r="C2" s="340"/>
      <c r="D2" s="340"/>
    </row>
    <row r="3" spans="1:16" ht="29.25" customHeight="1" x14ac:dyDescent="0.2">
      <c r="A3" s="234" t="s">
        <v>3030</v>
      </c>
      <c r="B3" s="235" t="s">
        <v>3031</v>
      </c>
      <c r="C3" s="236" t="s">
        <v>3032</v>
      </c>
      <c r="D3" s="73"/>
      <c r="E3" s="237">
        <f>E4+E14+E20+E277+E312+E315+E317</f>
        <v>0</v>
      </c>
      <c r="F3" s="237">
        <f>F4+F14+F20+F277+F312+F315+F317</f>
        <v>2</v>
      </c>
      <c r="G3" s="237">
        <f>IF(RefStr!C12&lt;&gt;"",INT(VALUE(MID(RefStr!C12,1,4))),0)</f>
        <v>2024</v>
      </c>
      <c r="H3" s="238">
        <f>IF(RefStr!C12&lt;&gt;"",INT(VALUE(MID(RefStr!C12,6,2))),0)</f>
        <v>12</v>
      </c>
      <c r="I3" s="239">
        <f>RefStr!C10*1</f>
        <v>31</v>
      </c>
      <c r="J3" s="240" t="str">
        <f>RefStr!H7</f>
        <v>DA</v>
      </c>
      <c r="K3" s="238" t="str">
        <f>RefStr!H9</f>
        <v>DA</v>
      </c>
      <c r="L3" s="238" t="str">
        <f>RefStr!H10</f>
        <v>DA</v>
      </c>
      <c r="M3" s="238" t="str">
        <f>RefStr!H8</f>
        <v>DA</v>
      </c>
      <c r="N3" s="238" t="str">
        <f>RefStr!H11</f>
        <v>DA</v>
      </c>
      <c r="O3" s="241">
        <f>RefStr!C6</f>
        <v>10942</v>
      </c>
      <c r="P3" s="209"/>
    </row>
    <row r="4" spans="1:16" ht="19.5" customHeight="1" x14ac:dyDescent="0.2">
      <c r="A4" s="345" t="s">
        <v>3033</v>
      </c>
      <c r="B4" s="346"/>
      <c r="C4" s="347"/>
      <c r="D4" s="73"/>
      <c r="E4" s="209">
        <f>SUM(E5:E13)</f>
        <v>0</v>
      </c>
      <c r="F4" s="209">
        <f>SUM(F5:F13)</f>
        <v>0</v>
      </c>
      <c r="G4" s="209"/>
      <c r="H4" s="209"/>
      <c r="I4" s="242" t="s">
        <v>3034</v>
      </c>
      <c r="J4" s="242" t="s">
        <v>3035</v>
      </c>
      <c r="K4" s="242" t="s">
        <v>3036</v>
      </c>
      <c r="L4" s="209"/>
      <c r="M4" s="209"/>
      <c r="N4" s="209"/>
      <c r="O4" s="209"/>
      <c r="P4" s="209"/>
    </row>
    <row r="5" spans="1:16" ht="63.75" customHeight="1" x14ac:dyDescent="0.2">
      <c r="A5" s="74">
        <v>1</v>
      </c>
      <c r="B5" s="75" t="str">
        <f t="shared" ref="B5:B13" si="0">IF(E5=1,"Pogreška",IF(F5=1,"Provjera","O.K."))</f>
        <v>O.K.</v>
      </c>
      <c r="C5" s="243" t="s">
        <v>3037</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3038</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3039</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3040</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3041</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3042</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3043</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3044</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3045</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3046</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3047</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3048</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3049</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3050</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3051</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3052</v>
      </c>
      <c r="B20" s="342"/>
      <c r="C20" s="343"/>
      <c r="D20" s="73"/>
      <c r="E20" s="209">
        <f>SUM(E21:E276)</f>
        <v>0</v>
      </c>
      <c r="F20" s="209">
        <f>SUM(F21:F276)</f>
        <v>2</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3053</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3054</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3055</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3056</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3057</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3058</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3059</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3060</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3061</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3062</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3063</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3064</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3065</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3066</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3067</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3068</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3069</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3070</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3071</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3072</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3073</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3074</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3075</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3076</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3077</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3078</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3079</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3080</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3081</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3082</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3083</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3084</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3085</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3086</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3087</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3088</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3089</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3090</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3091</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3092</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3093</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3094</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3095</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3096</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3097</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3098</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3099</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3100</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3101</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3102</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3103</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3104</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3105</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3106</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3107</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3108</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3109</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3110</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3111</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3112</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3113</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3114</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3115</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3116</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3117</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3118</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3119</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3120</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3121</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3122</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3123</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3124</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3125</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3126</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3127</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3128</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3129</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3130</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3131</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3132</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3133</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3134</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3135</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3136</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3137</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3138</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3139</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3140</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3141</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3142</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3143</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3144</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3145</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3146</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3147</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3148</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3149</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3150</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3151</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3152</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3153</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3154</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3155</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3156</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3157</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3158</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3159</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3160</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3161</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3162</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3163</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3164</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3165</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3166</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3167</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3168</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3169</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3170</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3171</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3172</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3173</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3174</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3175</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3176</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3177</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3178</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3179</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3180</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3181</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3182</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3183</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3184</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3185</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3186</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3187</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3188</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3189</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3190</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3191</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3192</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3193</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3194</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3195</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3196</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3197</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3198</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3199</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3200</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3201</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3202</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3203</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3204</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3205</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3206</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3207</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3208</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3209</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3210</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3211</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3212</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3213</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3214</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3215</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3216</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3217</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3218</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3219</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3220</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3221</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3222</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3223</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3224</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3225</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3226</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3227</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3228</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3229</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3230</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3231</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3232</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3233</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3234</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3235</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3236</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3237</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3238</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3239</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3240</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3241</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3242</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3243</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3244</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3245</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O.K.</v>
      </c>
      <c r="C214" s="153" t="s">
        <v>3246</v>
      </c>
      <c r="D214" s="73"/>
      <c r="E214" s="209">
        <f t="shared" si="12"/>
        <v>0</v>
      </c>
      <c r="F214" s="209">
        <f t="shared" si="13"/>
        <v>0</v>
      </c>
      <c r="G214" s="209"/>
      <c r="H214" s="209"/>
      <c r="I214" s="209"/>
      <c r="J214" s="209"/>
      <c r="K214" s="209"/>
      <c r="L214" s="209">
        <f>IF(AND('PR-RAS'!D24&gt;0,'PR-RAS'!D658=0),1,0)</f>
        <v>0</v>
      </c>
      <c r="M214" s="209">
        <f>IF(AND('PR-RAS'!E24&gt;0,'PR-RAS'!E658=0),1,0)</f>
        <v>0</v>
      </c>
      <c r="N214" s="209"/>
      <c r="O214" s="209"/>
      <c r="P214" s="209"/>
    </row>
    <row r="215" spans="1:16" ht="30" customHeight="1" x14ac:dyDescent="0.2">
      <c r="A215" s="74">
        <v>177</v>
      </c>
      <c r="B215" s="75" t="str">
        <f t="shared" si="11"/>
        <v>O.K.</v>
      </c>
      <c r="C215" s="153" t="s">
        <v>3247</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3248</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O.K.</v>
      </c>
      <c r="C217" s="153" t="s">
        <v>3249</v>
      </c>
      <c r="D217" s="73"/>
      <c r="E217" s="209">
        <f t="shared" si="12"/>
        <v>0</v>
      </c>
      <c r="F217" s="209">
        <f t="shared" si="13"/>
        <v>0</v>
      </c>
      <c r="G217" s="209"/>
      <c r="H217" s="209"/>
      <c r="I217" s="209"/>
      <c r="J217" s="209"/>
      <c r="K217" s="209"/>
      <c r="L217" s="209">
        <f>IF(AND('PR-RAS'!D117&gt;0,SUM('PR-RAS'!D710:'PR-RAS'!D712)=0),1,0)</f>
        <v>0</v>
      </c>
      <c r="M217" s="209">
        <f>IF(AND('PR-RAS'!E117&gt;0,SUM('PR-RAS'!E710:'PR-RAS'!E712)=0),1,0)</f>
        <v>0</v>
      </c>
      <c r="N217" s="209"/>
      <c r="O217" s="209"/>
      <c r="P217" s="209"/>
    </row>
    <row r="218" spans="1:16" ht="30" customHeight="1" x14ac:dyDescent="0.2">
      <c r="A218" s="74">
        <v>180</v>
      </c>
      <c r="B218" s="75" t="str">
        <f t="shared" si="11"/>
        <v>O.K.</v>
      </c>
      <c r="C218" s="153" t="s">
        <v>3250</v>
      </c>
      <c r="D218" s="73"/>
      <c r="E218" s="209">
        <f t="shared" si="12"/>
        <v>0</v>
      </c>
      <c r="F218" s="209">
        <f t="shared" si="13"/>
        <v>0</v>
      </c>
      <c r="G218" s="209"/>
      <c r="H218" s="209"/>
      <c r="I218" s="209"/>
      <c r="J218" s="209"/>
      <c r="K218" s="209"/>
      <c r="L218" s="209">
        <f>IF(AND('PR-RAS'!D158&gt;0,SUM('PR-RAS'!D716:D717)=0),1,0)</f>
        <v>0</v>
      </c>
      <c r="M218" s="209">
        <f>IF(AND('PR-RAS'!E158&gt;0,SUM('PR-RAS'!E716:E717)=0),1,0)</f>
        <v>0</v>
      </c>
      <c r="N218" s="209"/>
      <c r="O218" s="209"/>
      <c r="P218" s="209"/>
    </row>
    <row r="219" spans="1:16" ht="30" customHeight="1" x14ac:dyDescent="0.2">
      <c r="A219" s="74">
        <v>181</v>
      </c>
      <c r="B219" s="75" t="str">
        <f t="shared" si="11"/>
        <v>O.K.</v>
      </c>
      <c r="C219" s="153" t="s">
        <v>3251</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
      <c r="A220" s="74">
        <v>182</v>
      </c>
      <c r="B220" s="75" t="str">
        <f t="shared" si="11"/>
        <v>O.K.</v>
      </c>
      <c r="C220" s="153" t="s">
        <v>3252</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3253</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
      <c r="A222" s="74">
        <v>184</v>
      </c>
      <c r="B222" s="75" t="str">
        <f t="shared" si="11"/>
        <v>Provjera</v>
      </c>
      <c r="C222" s="153" t="s">
        <v>3254</v>
      </c>
      <c r="D222" s="73"/>
      <c r="E222" s="209">
        <f t="shared" si="12"/>
        <v>0</v>
      </c>
      <c r="F222" s="209">
        <f t="shared" si="13"/>
        <v>1</v>
      </c>
      <c r="G222" s="209"/>
      <c r="H222" s="209"/>
      <c r="I222" s="209"/>
      <c r="J222" s="209"/>
      <c r="K222" s="209"/>
      <c r="L222" s="209">
        <f>IF(AND('PR-RAS'!D189&gt;0,'PR-RAS'!D725=0),1,0)</f>
        <v>1</v>
      </c>
      <c r="M222" s="209">
        <f>IF(AND('PR-RAS'!E189&gt;0,'PR-RAS'!E725=0),1,0)</f>
        <v>1</v>
      </c>
      <c r="N222" s="209"/>
      <c r="O222" s="209"/>
      <c r="P222" s="209"/>
    </row>
    <row r="223" spans="1:16" ht="30" customHeight="1" x14ac:dyDescent="0.2">
      <c r="A223" s="74">
        <v>185</v>
      </c>
      <c r="B223" s="75" t="str">
        <f t="shared" si="11"/>
        <v>O.K.</v>
      </c>
      <c r="C223" s="153" t="s">
        <v>3255</v>
      </c>
      <c r="D223" s="73"/>
      <c r="E223" s="209">
        <f t="shared" si="12"/>
        <v>0</v>
      </c>
      <c r="F223" s="209">
        <f t="shared" si="13"/>
        <v>0</v>
      </c>
      <c r="G223" s="209"/>
      <c r="H223" s="209"/>
      <c r="I223" s="209"/>
      <c r="J223" s="209"/>
      <c r="K223" s="209"/>
      <c r="L223" s="209">
        <f>IF(AND('PR-RAS'!D190&gt;0,'PR-RAS'!D726=0),1,0)</f>
        <v>0</v>
      </c>
      <c r="M223" s="209">
        <f>IF(AND('PR-RAS'!E190&gt;0,'PR-RAS'!E726=0),1,0)</f>
        <v>0</v>
      </c>
      <c r="N223" s="209"/>
      <c r="O223" s="209"/>
      <c r="P223" s="209"/>
    </row>
    <row r="224" spans="1:16" ht="43.5" customHeight="1" x14ac:dyDescent="0.2">
      <c r="A224" s="74">
        <v>186</v>
      </c>
      <c r="B224" s="75" t="str">
        <f t="shared" si="11"/>
        <v>O.K.</v>
      </c>
      <c r="C224" s="153" t="s">
        <v>3256</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O.K.</v>
      </c>
      <c r="C225" s="153" t="s">
        <v>3257</v>
      </c>
      <c r="D225" s="73"/>
      <c r="E225" s="209">
        <f t="shared" si="12"/>
        <v>0</v>
      </c>
      <c r="F225" s="209">
        <f t="shared" si="13"/>
        <v>0</v>
      </c>
      <c r="G225" s="209"/>
      <c r="H225" s="209"/>
      <c r="I225" s="209"/>
      <c r="J225" s="209"/>
      <c r="K225" s="209"/>
      <c r="L225" s="209">
        <f>IF(AND('PR-RAS'!D214&gt;0,'PR-RAS'!D758=0),1,0)</f>
        <v>0</v>
      </c>
      <c r="M225" s="209">
        <f>IF(AND('PR-RAS'!E214&gt;0,'PR-RAS'!E758=0),1,0)</f>
        <v>0</v>
      </c>
      <c r="N225" s="209"/>
      <c r="O225" s="209"/>
      <c r="P225" s="209"/>
    </row>
    <row r="226" spans="1:16" ht="30" customHeight="1" x14ac:dyDescent="0.2">
      <c r="A226" s="74">
        <v>189</v>
      </c>
      <c r="B226" s="75" t="str">
        <f t="shared" si="11"/>
        <v>O.K.</v>
      </c>
      <c r="C226" s="153" t="s">
        <v>3258</v>
      </c>
      <c r="D226" s="73"/>
      <c r="E226" s="209">
        <f t="shared" si="12"/>
        <v>0</v>
      </c>
      <c r="F226" s="209">
        <f t="shared" si="13"/>
        <v>0</v>
      </c>
      <c r="G226" s="209"/>
      <c r="H226" s="209"/>
      <c r="I226" s="209"/>
      <c r="J226" s="209"/>
      <c r="K226" s="209"/>
      <c r="L226" s="209">
        <f>IF(AND('PR-RAS'!D265&gt;0,'PR-RAS'!D829=0),1,0)</f>
        <v>0</v>
      </c>
      <c r="M226" s="209">
        <f>IF(AND('PR-RAS'!E265&gt;0,'PR-RAS'!E829=0),1,0)</f>
        <v>0</v>
      </c>
      <c r="N226" s="209"/>
      <c r="O226" s="209"/>
      <c r="P226" s="209"/>
    </row>
    <row r="227" spans="1:16" ht="33" customHeight="1" x14ac:dyDescent="0.2">
      <c r="A227" s="74">
        <v>190</v>
      </c>
      <c r="B227" s="75" t="str">
        <f t="shared" si="11"/>
        <v>O.K.</v>
      </c>
      <c r="C227" s="253" t="s">
        <v>3259</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3260</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3261</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3262</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3263</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3264</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3265</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3266</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3267</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3268</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3269</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3270</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3271</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3272</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3273</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3274</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3275</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3276</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3277</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3278</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3279</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3280</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3281</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3282</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3283</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3284</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3285</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3286</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3287</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3288</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3289</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3290</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3291</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3292</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3293</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3294</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3295</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3296</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3297</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3298</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3299</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3300</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3301</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3302</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3303</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3304</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3305</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3306</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3307</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3308</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
      <c r="A278" s="74">
        <v>1</v>
      </c>
      <c r="B278" s="75" t="str">
        <f t="shared" ref="B278:B311" si="14">IF(E278=1,"Pogreška",IF(F278=1,"Provjera","O.K."))</f>
        <v>O.K.</v>
      </c>
      <c r="C278" s="163" t="s">
        <v>3309</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3310</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3311</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
      <c r="A281" s="74">
        <v>46</v>
      </c>
      <c r="B281" s="75" t="str">
        <f t="shared" si="14"/>
        <v>O.K.</v>
      </c>
      <c r="C281" s="163" t="s">
        <v>3312</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
      <c r="A282" s="74">
        <v>2</v>
      </c>
      <c r="B282" s="75" t="str">
        <f t="shared" si="14"/>
        <v>O.K.</v>
      </c>
      <c r="C282" s="163" t="s">
        <v>3313</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
      <c r="A283" s="74">
        <v>3</v>
      </c>
      <c r="B283" s="75" t="str">
        <f t="shared" si="14"/>
        <v>O.K.</v>
      </c>
      <c r="C283" s="163" t="s">
        <v>3314</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
      <c r="A284" s="74">
        <v>4</v>
      </c>
      <c r="B284" s="75" t="str">
        <f t="shared" si="14"/>
        <v>O.K.</v>
      </c>
      <c r="C284" s="163" t="s">
        <v>3315</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
      <c r="A285" s="74">
        <v>5</v>
      </c>
      <c r="B285" s="75" t="str">
        <f t="shared" si="14"/>
        <v>O.K.</v>
      </c>
      <c r="C285" s="257" t="s">
        <v>3316</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
      <c r="A286" s="74">
        <v>30</v>
      </c>
      <c r="B286" s="75" t="str">
        <f t="shared" si="14"/>
        <v>O.K.</v>
      </c>
      <c r="C286" s="163" t="s">
        <v>3317</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
      <c r="A287" s="74">
        <v>28</v>
      </c>
      <c r="B287" s="75" t="str">
        <f t="shared" si="14"/>
        <v>O.K.</v>
      </c>
      <c r="C287" s="163" t="s">
        <v>3318</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
      <c r="A288" s="74">
        <v>29</v>
      </c>
      <c r="B288" s="75" t="str">
        <f t="shared" si="14"/>
        <v>O.K.</v>
      </c>
      <c r="C288" s="163" t="s">
        <v>3319</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
      <c r="A289" s="74">
        <v>18</v>
      </c>
      <c r="B289" s="75" t="str">
        <f t="shared" si="14"/>
        <v>O.K.</v>
      </c>
      <c r="C289" s="163" t="s">
        <v>3320</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
      <c r="A290" s="74">
        <v>19</v>
      </c>
      <c r="B290" s="75" t="str">
        <f t="shared" si="14"/>
        <v>O.K.</v>
      </c>
      <c r="C290" s="257" t="s">
        <v>3321</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
      <c r="A291" s="74">
        <v>20</v>
      </c>
      <c r="B291" s="75" t="str">
        <f t="shared" si="14"/>
        <v>O.K.</v>
      </c>
      <c r="C291" s="257" t="s">
        <v>3322</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
      <c r="A292" s="74">
        <v>21</v>
      </c>
      <c r="B292" s="75" t="str">
        <f t="shared" si="14"/>
        <v>O.K.</v>
      </c>
      <c r="C292" s="257" t="s">
        <v>3323</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
      <c r="A293" s="74">
        <v>31</v>
      </c>
      <c r="B293" s="75" t="str">
        <f t="shared" si="14"/>
        <v>O.K.</v>
      </c>
      <c r="C293" s="257" t="s">
        <v>3324</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
      <c r="A294" s="74">
        <v>32</v>
      </c>
      <c r="B294" s="75" t="str">
        <f t="shared" si="14"/>
        <v>O.K.</v>
      </c>
      <c r="C294" s="257" t="s">
        <v>3325</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
      <c r="A295" s="74">
        <v>33</v>
      </c>
      <c r="B295" s="75" t="str">
        <f t="shared" si="14"/>
        <v>O.K.</v>
      </c>
      <c r="C295" s="257" t="s">
        <v>3326</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
      <c r="A296" s="74">
        <v>34</v>
      </c>
      <c r="B296" s="75" t="str">
        <f t="shared" si="14"/>
        <v>O.K.</v>
      </c>
      <c r="C296" s="257" t="s">
        <v>3327</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
      <c r="A297" s="74">
        <v>35</v>
      </c>
      <c r="B297" s="75" t="str">
        <f t="shared" si="14"/>
        <v>O.K.</v>
      </c>
      <c r="C297" s="257" t="s">
        <v>3328</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
      <c r="A298" s="74">
        <v>36</v>
      </c>
      <c r="B298" s="75" t="str">
        <f t="shared" si="14"/>
        <v>O.K.</v>
      </c>
      <c r="C298" s="257" t="s">
        <v>3329</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
      <c r="A299" s="74">
        <v>37</v>
      </c>
      <c r="B299" s="75" t="str">
        <f t="shared" si="14"/>
        <v>O.K.</v>
      </c>
      <c r="C299" s="257" t="s">
        <v>3330</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
      <c r="A300" s="74">
        <v>38</v>
      </c>
      <c r="B300" s="75" t="str">
        <f t="shared" si="14"/>
        <v>O.K.</v>
      </c>
      <c r="C300" s="257" t="s">
        <v>3331</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
      <c r="A301" s="74">
        <v>39</v>
      </c>
      <c r="B301" s="75" t="str">
        <f t="shared" si="14"/>
        <v>O.K.</v>
      </c>
      <c r="C301" s="257" t="s">
        <v>3332</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
      <c r="A302" s="74">
        <v>40</v>
      </c>
      <c r="B302" s="75" t="str">
        <f t="shared" si="14"/>
        <v>O.K.</v>
      </c>
      <c r="C302" s="257" t="s">
        <v>3333</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
      <c r="A303" s="74">
        <v>41</v>
      </c>
      <c r="B303" s="75" t="str">
        <f t="shared" si="14"/>
        <v>O.K.</v>
      </c>
      <c r="C303" s="257" t="s">
        <v>3334</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
      <c r="A304" s="74">
        <v>42</v>
      </c>
      <c r="B304" s="75" t="str">
        <f t="shared" si="14"/>
        <v>O.K.</v>
      </c>
      <c r="C304" s="257" t="s">
        <v>3335</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
      <c r="A305" s="74">
        <v>43</v>
      </c>
      <c r="B305" s="75" t="str">
        <f t="shared" si="14"/>
        <v>O.K.</v>
      </c>
      <c r="C305" s="257" t="s">
        <v>3336</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
      <c r="A306" s="74">
        <v>44</v>
      </c>
      <c r="B306" s="75" t="str">
        <f t="shared" si="14"/>
        <v>O.K.</v>
      </c>
      <c r="C306" s="257" t="s">
        <v>3337</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
      <c r="A307" s="74">
        <v>45</v>
      </c>
      <c r="B307" s="75" t="str">
        <f t="shared" si="14"/>
        <v>O.K.</v>
      </c>
      <c r="C307" s="257" t="s">
        <v>3338</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
      <c r="A308" s="74">
        <v>22</v>
      </c>
      <c r="B308" s="75" t="str">
        <f t="shared" si="14"/>
        <v>O.K.</v>
      </c>
      <c r="C308" s="163" t="s">
        <v>3339</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
      <c r="A309" s="74">
        <v>23</v>
      </c>
      <c r="B309" s="75" t="str">
        <f t="shared" si="14"/>
        <v>O.K.</v>
      </c>
      <c r="C309" s="163" t="s">
        <v>3340</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
      <c r="A310" s="74">
        <v>24</v>
      </c>
      <c r="B310" s="75" t="str">
        <f t="shared" si="14"/>
        <v>O.K.</v>
      </c>
      <c r="C310" s="163" t="s">
        <v>3341</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
      <c r="A311" s="74">
        <v>25</v>
      </c>
      <c r="B311" s="75" t="str">
        <f t="shared" si="14"/>
        <v>O.K.</v>
      </c>
      <c r="C311" s="163" t="s">
        <v>3342</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
      <c r="A312" s="341" t="s">
        <v>36</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
      <c r="A313" s="74">
        <v>1</v>
      </c>
      <c r="B313" s="75" t="str">
        <f>IF(E313=1,"Pogreška",IF(F313=1,"Provjera","O.K."))</f>
        <v>O.K.</v>
      </c>
      <c r="C313" s="163" t="s">
        <v>3308</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
      <c r="A314" s="74">
        <v>2</v>
      </c>
      <c r="B314" s="75" t="str">
        <f>IF(E314=1,"Pogreška",IF(F314=1,"Provjera","O.K."))</f>
        <v>O.K.</v>
      </c>
      <c r="C314" s="163" t="s">
        <v>3343</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
      <c r="A315" s="341" t="s">
        <v>35</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
      <c r="A316" s="74">
        <v>1</v>
      </c>
      <c r="B316" s="75" t="str">
        <f>IF(E316=1,"Pogreška",IF(F316=1,"Provjera","O.K."))</f>
        <v>O.K.</v>
      </c>
      <c r="C316" s="163" t="s">
        <v>3308</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
      <c r="A317" s="341" t="s">
        <v>3344</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
      <c r="A318" s="76">
        <v>1</v>
      </c>
      <c r="B318" s="77" t="str">
        <f>IF(E318=1,"Pogreška",IF(F318=1,"Provjera","O.K."))</f>
        <v>O.K.</v>
      </c>
      <c r="C318" s="258" t="s">
        <v>3308</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2.7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3345</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52" t="s">
        <v>3346</v>
      </c>
      <c r="B1" s="352"/>
      <c r="C1" s="352"/>
    </row>
    <row r="2" spans="1:17" ht="33" customHeight="1" x14ac:dyDescent="0.2">
      <c r="A2" s="353" t="s">
        <v>3347</v>
      </c>
      <c r="B2" s="354"/>
      <c r="C2" s="351"/>
      <c r="D2" s="7"/>
      <c r="E2" s="7"/>
      <c r="F2" s="7"/>
      <c r="G2" s="7"/>
      <c r="H2" s="7"/>
      <c r="I2" s="7"/>
      <c r="J2" s="7"/>
      <c r="K2" s="7"/>
      <c r="L2" s="7"/>
      <c r="M2" s="7"/>
      <c r="N2" s="7"/>
      <c r="O2" s="7"/>
      <c r="P2" s="7"/>
      <c r="Q2" s="7"/>
    </row>
    <row r="3" spans="1:17" ht="18.75" customHeight="1" x14ac:dyDescent="0.2">
      <c r="A3" s="160" t="s">
        <v>3348</v>
      </c>
      <c r="B3" s="355" t="s">
        <v>3349</v>
      </c>
      <c r="C3" s="351"/>
      <c r="D3" s="7"/>
      <c r="E3" s="7"/>
      <c r="F3" s="7"/>
      <c r="G3" s="7"/>
      <c r="H3" s="7"/>
      <c r="I3" s="7"/>
      <c r="J3" s="7"/>
      <c r="K3" s="7"/>
      <c r="L3" s="7"/>
      <c r="M3" s="7"/>
      <c r="N3" s="7"/>
      <c r="O3" s="7"/>
      <c r="P3" s="7"/>
      <c r="Q3" s="7"/>
    </row>
    <row r="4" spans="1:17" ht="37.5" hidden="1" customHeight="1" x14ac:dyDescent="0.2">
      <c r="A4" s="161" t="s">
        <v>3350</v>
      </c>
      <c r="B4" s="350" t="s">
        <v>3351</v>
      </c>
      <c r="C4" s="351"/>
      <c r="D4" s="7"/>
      <c r="E4" s="7"/>
      <c r="F4" s="7"/>
      <c r="G4" s="7"/>
      <c r="H4" s="7"/>
      <c r="I4" s="7"/>
      <c r="J4" s="7"/>
      <c r="K4" s="7"/>
      <c r="L4" s="7"/>
      <c r="M4" s="7"/>
      <c r="N4" s="7"/>
      <c r="O4" s="7"/>
      <c r="P4" s="7"/>
      <c r="Q4" s="7"/>
    </row>
    <row r="5" spans="1:17" ht="48" hidden="1" customHeight="1" x14ac:dyDescent="0.2">
      <c r="A5" s="161" t="s">
        <v>3350</v>
      </c>
      <c r="B5" s="350" t="s">
        <v>3352</v>
      </c>
      <c r="C5" s="351"/>
      <c r="D5" s="7"/>
      <c r="E5" s="7"/>
      <c r="F5" s="7"/>
      <c r="G5" s="7"/>
      <c r="H5" s="7"/>
      <c r="I5" s="7"/>
      <c r="J5" s="7"/>
      <c r="K5" s="7"/>
      <c r="L5" s="7"/>
      <c r="M5" s="7"/>
      <c r="N5" s="7"/>
      <c r="O5" s="7"/>
      <c r="P5" s="7"/>
      <c r="Q5" s="7"/>
    </row>
    <row r="6" spans="1:17" ht="59.25" hidden="1" customHeight="1" x14ac:dyDescent="0.2">
      <c r="A6" s="161" t="s">
        <v>3350</v>
      </c>
      <c r="B6" s="350" t="s">
        <v>3353</v>
      </c>
      <c r="C6" s="351"/>
      <c r="D6" s="7"/>
      <c r="E6" s="7"/>
      <c r="F6" s="7"/>
      <c r="G6" s="7"/>
      <c r="H6" s="7"/>
      <c r="I6" s="7"/>
      <c r="J6" s="7"/>
      <c r="K6" s="7"/>
      <c r="L6" s="7"/>
      <c r="M6" s="7"/>
      <c r="N6" s="7"/>
      <c r="O6" s="7"/>
      <c r="P6" s="7"/>
      <c r="Q6" s="7"/>
    </row>
    <row r="7" spans="1:17" ht="48" hidden="1" customHeight="1" x14ac:dyDescent="0.2">
      <c r="A7" s="161" t="s">
        <v>3354</v>
      </c>
      <c r="B7" s="350" t="s">
        <v>3355</v>
      </c>
      <c r="C7" s="351"/>
      <c r="D7" s="7"/>
      <c r="E7" s="7"/>
      <c r="F7" s="7"/>
      <c r="G7" s="7"/>
      <c r="H7" s="7"/>
      <c r="I7" s="7"/>
      <c r="J7" s="7"/>
      <c r="K7" s="7"/>
      <c r="L7" s="7"/>
      <c r="M7" s="7"/>
      <c r="N7" s="7"/>
      <c r="O7" s="7"/>
      <c r="P7" s="7"/>
      <c r="Q7" s="7"/>
    </row>
    <row r="8" spans="1:17" ht="41.25" hidden="1" customHeight="1" x14ac:dyDescent="0.2">
      <c r="A8" s="161" t="s">
        <v>3356</v>
      </c>
      <c r="B8" s="350" t="s">
        <v>3357</v>
      </c>
      <c r="C8" s="351"/>
      <c r="D8" s="7"/>
      <c r="E8" s="7"/>
      <c r="F8" s="7"/>
      <c r="G8" s="7"/>
      <c r="H8" s="7"/>
      <c r="I8" s="7"/>
      <c r="J8" s="7"/>
      <c r="K8" s="7"/>
      <c r="L8" s="7"/>
      <c r="M8" s="7"/>
      <c r="N8" s="7"/>
      <c r="O8" s="7"/>
      <c r="P8" s="7"/>
      <c r="Q8" s="7"/>
    </row>
    <row r="9" spans="1:17" ht="59.25" hidden="1" customHeight="1" x14ac:dyDescent="0.2">
      <c r="A9" s="161" t="s">
        <v>3358</v>
      </c>
      <c r="B9" s="350" t="s">
        <v>3359</v>
      </c>
      <c r="C9" s="351"/>
      <c r="D9" s="7"/>
      <c r="E9" s="7"/>
      <c r="F9" s="7"/>
      <c r="G9" s="7"/>
      <c r="H9" s="7"/>
      <c r="I9" s="7"/>
      <c r="J9" s="7"/>
      <c r="K9" s="7"/>
      <c r="L9" s="7"/>
      <c r="M9" s="7"/>
      <c r="N9" s="7"/>
      <c r="O9" s="7"/>
      <c r="P9" s="7"/>
      <c r="Q9" s="7"/>
    </row>
    <row r="10" spans="1:17" ht="61.5" hidden="1" customHeight="1" x14ac:dyDescent="0.2">
      <c r="A10" s="161" t="s">
        <v>3358</v>
      </c>
      <c r="B10" s="350" t="s">
        <v>3360</v>
      </c>
      <c r="C10" s="351"/>
      <c r="D10" s="7"/>
      <c r="E10" s="7"/>
      <c r="F10" s="7"/>
      <c r="G10" s="7"/>
      <c r="H10" s="7"/>
      <c r="I10" s="7"/>
      <c r="J10" s="7"/>
      <c r="K10" s="7"/>
      <c r="L10" s="7"/>
      <c r="M10" s="7"/>
      <c r="N10" s="7"/>
      <c r="O10" s="7"/>
      <c r="P10" s="7"/>
      <c r="Q10" s="7"/>
    </row>
    <row r="11" spans="1:17" ht="43.5" hidden="1" customHeight="1" x14ac:dyDescent="0.2">
      <c r="A11" s="161" t="s">
        <v>3358</v>
      </c>
      <c r="B11" s="350" t="s">
        <v>3361</v>
      </c>
      <c r="C11" s="351"/>
      <c r="D11" s="7"/>
      <c r="E11" s="7"/>
      <c r="F11" s="7"/>
      <c r="G11" s="7"/>
      <c r="H11" s="7"/>
      <c r="I11" s="7"/>
      <c r="J11" s="7"/>
      <c r="K11" s="7"/>
      <c r="L11" s="7"/>
      <c r="M11" s="7"/>
      <c r="N11" s="7"/>
      <c r="O11" s="7"/>
      <c r="P11" s="7"/>
      <c r="Q11" s="7"/>
    </row>
    <row r="12" spans="1:17" ht="27.75" hidden="1" customHeight="1" x14ac:dyDescent="0.2">
      <c r="A12" s="161" t="s">
        <v>3362</v>
      </c>
      <c r="B12" s="350" t="s">
        <v>3363</v>
      </c>
      <c r="C12" s="351"/>
      <c r="D12" s="7"/>
      <c r="E12" s="7"/>
      <c r="F12" s="7"/>
      <c r="G12" s="7"/>
      <c r="H12" s="7"/>
      <c r="I12" s="7"/>
      <c r="J12" s="7"/>
      <c r="K12" s="7"/>
      <c r="L12" s="7"/>
      <c r="M12" s="7"/>
      <c r="N12" s="7"/>
      <c r="O12" s="7"/>
      <c r="P12" s="7"/>
      <c r="Q12" s="7"/>
    </row>
    <row r="13" spans="1:17" ht="27.75" hidden="1" customHeight="1" x14ac:dyDescent="0.2">
      <c r="A13" s="161" t="s">
        <v>3364</v>
      </c>
      <c r="B13" s="350" t="s">
        <v>3365</v>
      </c>
      <c r="C13" s="351"/>
      <c r="D13" s="7"/>
      <c r="E13" s="7"/>
      <c r="F13" s="7"/>
      <c r="G13" s="7"/>
      <c r="H13" s="7"/>
      <c r="I13" s="7"/>
      <c r="J13" s="7"/>
      <c r="K13" s="7"/>
      <c r="L13" s="7"/>
      <c r="M13" s="7"/>
      <c r="N13" s="7"/>
      <c r="O13" s="7"/>
      <c r="P13" s="7"/>
      <c r="Q13" s="7"/>
    </row>
    <row r="14" spans="1:17" ht="45.75" hidden="1" customHeight="1" x14ac:dyDescent="0.2">
      <c r="A14" s="161" t="s">
        <v>3366</v>
      </c>
      <c r="B14" s="350" t="s">
        <v>3367</v>
      </c>
      <c r="C14" s="351"/>
      <c r="D14" s="7"/>
      <c r="E14" s="7"/>
      <c r="F14" s="7"/>
      <c r="G14" s="7"/>
      <c r="H14" s="7"/>
      <c r="I14" s="7"/>
      <c r="J14" s="7"/>
      <c r="K14" s="7"/>
      <c r="L14" s="7"/>
      <c r="M14" s="7"/>
      <c r="N14" s="7"/>
      <c r="O14" s="7"/>
      <c r="P14" s="7"/>
      <c r="Q14" s="7"/>
    </row>
    <row r="15" spans="1:17" ht="45.75" hidden="1" customHeight="1" x14ac:dyDescent="0.2">
      <c r="A15" s="161" t="s">
        <v>3368</v>
      </c>
      <c r="B15" s="350" t="s">
        <v>3369</v>
      </c>
      <c r="C15" s="351"/>
      <c r="D15" s="7"/>
      <c r="E15" s="7"/>
      <c r="F15" s="7"/>
      <c r="G15" s="7"/>
      <c r="H15" s="7"/>
      <c r="I15" s="7"/>
      <c r="J15" s="7"/>
      <c r="K15" s="7"/>
      <c r="L15" s="7"/>
      <c r="M15" s="7"/>
      <c r="N15" s="7"/>
      <c r="O15" s="7"/>
      <c r="P15" s="7"/>
      <c r="Q15" s="7"/>
    </row>
    <row r="16" spans="1:17" ht="51" hidden="1" customHeight="1" x14ac:dyDescent="0.2">
      <c r="A16" s="161" t="s">
        <v>3370</v>
      </c>
      <c r="B16" s="350" t="s">
        <v>3371</v>
      </c>
      <c r="C16" s="351"/>
      <c r="D16" s="7"/>
      <c r="E16" s="7"/>
      <c r="F16" s="7"/>
      <c r="G16" s="7"/>
      <c r="H16" s="7"/>
      <c r="I16" s="7"/>
      <c r="J16" s="7"/>
      <c r="K16" s="7"/>
      <c r="L16" s="7"/>
      <c r="M16" s="7"/>
      <c r="N16" s="7"/>
      <c r="O16" s="7"/>
      <c r="P16" s="7"/>
      <c r="Q16" s="7"/>
    </row>
    <row r="17" spans="1:17" ht="27.75" hidden="1" customHeight="1" x14ac:dyDescent="0.2">
      <c r="A17" s="161" t="s">
        <v>3372</v>
      </c>
      <c r="B17" s="350" t="s">
        <v>3373</v>
      </c>
      <c r="C17" s="351"/>
      <c r="D17" s="7"/>
      <c r="E17" s="7"/>
      <c r="F17" s="7"/>
      <c r="G17" s="7"/>
      <c r="H17" s="7"/>
      <c r="I17" s="7"/>
      <c r="J17" s="7"/>
      <c r="K17" s="7"/>
      <c r="L17" s="7"/>
      <c r="M17" s="7"/>
      <c r="N17" s="7"/>
      <c r="O17" s="7"/>
      <c r="P17" s="7"/>
      <c r="Q17" s="7"/>
    </row>
    <row r="18" spans="1:17" ht="27.75" hidden="1" customHeight="1" x14ac:dyDescent="0.2">
      <c r="A18" s="161" t="s">
        <v>3374</v>
      </c>
      <c r="B18" s="350" t="s">
        <v>3375</v>
      </c>
      <c r="C18" s="351"/>
      <c r="D18" s="7"/>
      <c r="E18" s="7"/>
      <c r="F18" s="7"/>
      <c r="G18" s="7"/>
      <c r="H18" s="7"/>
      <c r="I18" s="7"/>
      <c r="J18" s="7"/>
      <c r="K18" s="7"/>
      <c r="L18" s="7"/>
      <c r="M18" s="7"/>
      <c r="N18" s="7"/>
      <c r="O18" s="7"/>
      <c r="P18" s="7"/>
      <c r="Q18" s="7"/>
    </row>
    <row r="19" spans="1:17" ht="45" hidden="1" customHeight="1" x14ac:dyDescent="0.2">
      <c r="A19" s="161" t="s">
        <v>3374</v>
      </c>
      <c r="B19" s="350" t="s">
        <v>3376</v>
      </c>
      <c r="C19" s="351"/>
      <c r="D19" s="7"/>
      <c r="E19" s="7"/>
      <c r="F19" s="7"/>
      <c r="G19" s="7"/>
      <c r="H19" s="7"/>
      <c r="I19" s="7"/>
      <c r="J19" s="7"/>
      <c r="K19" s="7"/>
      <c r="L19" s="7"/>
      <c r="M19" s="7"/>
      <c r="N19" s="7"/>
      <c r="O19" s="7"/>
      <c r="P19" s="7"/>
      <c r="Q19" s="7"/>
    </row>
    <row r="20" spans="1:17" ht="45" hidden="1" customHeight="1" x14ac:dyDescent="0.2">
      <c r="A20" s="161" t="s">
        <v>3377</v>
      </c>
      <c r="B20" s="350" t="s">
        <v>3378</v>
      </c>
      <c r="C20" s="351"/>
      <c r="D20" s="7"/>
      <c r="E20" s="7"/>
      <c r="F20" s="7"/>
      <c r="G20" s="7"/>
      <c r="H20" s="7"/>
      <c r="I20" s="7"/>
      <c r="J20" s="7"/>
      <c r="K20" s="7"/>
      <c r="L20" s="7"/>
      <c r="M20" s="7"/>
      <c r="N20" s="7"/>
      <c r="O20" s="7"/>
      <c r="P20" s="7"/>
      <c r="Q20" s="7"/>
    </row>
    <row r="21" spans="1:17" ht="30" hidden="1" customHeight="1" x14ac:dyDescent="0.2">
      <c r="A21" s="161" t="s">
        <v>3379</v>
      </c>
      <c r="B21" s="350" t="s">
        <v>3380</v>
      </c>
      <c r="C21" s="351"/>
      <c r="D21" s="7"/>
      <c r="E21" s="7"/>
      <c r="F21" s="7"/>
      <c r="G21" s="7"/>
      <c r="H21" s="7"/>
      <c r="I21" s="7"/>
      <c r="J21" s="7"/>
      <c r="K21" s="7"/>
      <c r="L21" s="7"/>
      <c r="M21" s="7"/>
      <c r="N21" s="7"/>
      <c r="O21" s="7"/>
      <c r="P21" s="7"/>
      <c r="Q21" s="7"/>
    </row>
    <row r="22" spans="1:17" ht="30" hidden="1" customHeight="1" x14ac:dyDescent="0.2">
      <c r="A22" s="161" t="s">
        <v>3381</v>
      </c>
      <c r="B22" s="350" t="s">
        <v>3382</v>
      </c>
      <c r="C22" s="351"/>
      <c r="D22" s="7"/>
      <c r="E22" s="7"/>
      <c r="F22" s="7"/>
      <c r="G22" s="7"/>
      <c r="H22" s="7"/>
      <c r="I22" s="7"/>
      <c r="J22" s="7"/>
      <c r="K22" s="7"/>
      <c r="L22" s="7"/>
      <c r="M22" s="7"/>
      <c r="N22" s="7"/>
      <c r="O22" s="7"/>
      <c r="P22" s="7"/>
      <c r="Q22" s="7"/>
    </row>
    <row r="23" spans="1:17" ht="30" hidden="1" customHeight="1" x14ac:dyDescent="0.2">
      <c r="A23" s="161" t="s">
        <v>3383</v>
      </c>
      <c r="B23" s="350" t="s">
        <v>3384</v>
      </c>
      <c r="C23" s="351"/>
      <c r="D23" s="7"/>
      <c r="E23" s="7"/>
      <c r="F23" s="7"/>
      <c r="G23" s="7"/>
      <c r="H23" s="7"/>
      <c r="I23" s="7"/>
      <c r="J23" s="7"/>
      <c r="K23" s="7"/>
      <c r="L23" s="7"/>
      <c r="M23" s="7"/>
      <c r="N23" s="7"/>
      <c r="O23" s="7"/>
      <c r="P23" s="7"/>
      <c r="Q23" s="7"/>
    </row>
    <row r="24" spans="1:17" ht="30" hidden="1" customHeight="1" x14ac:dyDescent="0.2">
      <c r="A24" s="161" t="s">
        <v>3385</v>
      </c>
      <c r="B24" s="350" t="s">
        <v>3386</v>
      </c>
      <c r="C24" s="351"/>
      <c r="D24" s="7"/>
      <c r="E24" s="7"/>
      <c r="F24" s="7"/>
      <c r="G24" s="7"/>
      <c r="H24" s="7"/>
      <c r="I24" s="7"/>
      <c r="J24" s="7"/>
      <c r="K24" s="7"/>
      <c r="L24" s="7"/>
      <c r="M24" s="7"/>
      <c r="N24" s="7"/>
      <c r="O24" s="7"/>
      <c r="P24" s="7"/>
      <c r="Q24" s="7"/>
    </row>
    <row r="25" spans="1:17" ht="30" hidden="1" customHeight="1" x14ac:dyDescent="0.2">
      <c r="A25" s="161" t="s">
        <v>3387</v>
      </c>
      <c r="B25" s="350" t="s">
        <v>3388</v>
      </c>
      <c r="C25" s="351"/>
      <c r="D25" s="7"/>
      <c r="E25" s="7"/>
      <c r="F25" s="7"/>
      <c r="G25" s="7"/>
      <c r="H25" s="7"/>
      <c r="I25" s="7"/>
      <c r="J25" s="7"/>
      <c r="K25" s="7"/>
      <c r="L25" s="7"/>
      <c r="M25" s="7"/>
      <c r="N25" s="7"/>
      <c r="O25" s="7"/>
      <c r="P25" s="7"/>
      <c r="Q25" s="7"/>
    </row>
    <row r="26" spans="1:17" ht="30" hidden="1" customHeight="1" x14ac:dyDescent="0.2">
      <c r="A26" s="161" t="s">
        <v>3389</v>
      </c>
      <c r="B26" s="350" t="s">
        <v>3390</v>
      </c>
      <c r="C26" s="351"/>
      <c r="D26" s="7"/>
      <c r="E26" s="7"/>
      <c r="F26" s="7"/>
      <c r="G26" s="7"/>
      <c r="H26" s="7"/>
      <c r="I26" s="7"/>
      <c r="J26" s="7"/>
      <c r="K26" s="7"/>
      <c r="L26" s="7"/>
      <c r="M26" s="7"/>
      <c r="N26" s="7"/>
      <c r="O26" s="7"/>
      <c r="P26" s="7"/>
      <c r="Q26" s="7"/>
    </row>
    <row r="27" spans="1:17" ht="70.5" hidden="1" customHeight="1" x14ac:dyDescent="0.2">
      <c r="A27" s="161" t="s">
        <v>3391</v>
      </c>
      <c r="B27" s="350" t="s">
        <v>3392</v>
      </c>
      <c r="C27" s="351"/>
      <c r="D27" s="7"/>
      <c r="E27" s="7"/>
      <c r="F27" s="7"/>
      <c r="G27" s="7"/>
      <c r="H27" s="7"/>
      <c r="I27" s="7"/>
      <c r="J27" s="7"/>
      <c r="K27" s="7"/>
      <c r="L27" s="7"/>
      <c r="M27" s="7"/>
      <c r="N27" s="7"/>
      <c r="O27" s="7"/>
      <c r="P27" s="7"/>
      <c r="Q27" s="7"/>
    </row>
    <row r="28" spans="1:17" ht="48" hidden="1" customHeight="1" x14ac:dyDescent="0.2">
      <c r="A28" s="161" t="s">
        <v>3393</v>
      </c>
      <c r="B28" s="350" t="s">
        <v>3394</v>
      </c>
      <c r="C28" s="351"/>
      <c r="D28" s="7"/>
      <c r="E28" s="7"/>
      <c r="F28" s="7"/>
      <c r="G28" s="7"/>
      <c r="H28" s="7"/>
      <c r="I28" s="7"/>
      <c r="J28" s="7"/>
      <c r="K28" s="7"/>
      <c r="L28" s="7"/>
      <c r="M28" s="7"/>
      <c r="N28" s="7"/>
      <c r="O28" s="7"/>
      <c r="P28" s="7"/>
      <c r="Q28" s="7"/>
    </row>
    <row r="29" spans="1:17" ht="100.5" hidden="1" customHeight="1" x14ac:dyDescent="0.2">
      <c r="A29" s="161" t="s">
        <v>3395</v>
      </c>
      <c r="B29" s="350" t="s">
        <v>3396</v>
      </c>
      <c r="C29" s="351"/>
      <c r="D29" s="7"/>
      <c r="E29" s="7"/>
      <c r="F29" s="7"/>
      <c r="G29" s="7"/>
      <c r="H29" s="7"/>
      <c r="I29" s="7"/>
      <c r="J29" s="7"/>
      <c r="K29" s="7"/>
      <c r="L29" s="7"/>
      <c r="M29" s="7"/>
      <c r="N29" s="7"/>
      <c r="O29" s="7"/>
      <c r="P29" s="7"/>
      <c r="Q29" s="7"/>
    </row>
    <row r="30" spans="1:17" ht="45" hidden="1" customHeight="1" x14ac:dyDescent="0.2">
      <c r="A30" s="161" t="s">
        <v>3397</v>
      </c>
      <c r="B30" s="350" t="s">
        <v>3398</v>
      </c>
      <c r="C30" s="351"/>
      <c r="D30" s="7"/>
      <c r="E30" s="7"/>
      <c r="F30" s="7"/>
      <c r="G30" s="7"/>
      <c r="H30" s="7"/>
      <c r="I30" s="7"/>
      <c r="J30" s="7"/>
      <c r="K30" s="7"/>
      <c r="L30" s="7"/>
      <c r="M30" s="7"/>
      <c r="N30" s="7"/>
      <c r="O30" s="7"/>
      <c r="P30" s="7"/>
      <c r="Q30" s="7"/>
    </row>
    <row r="31" spans="1:17" ht="45" hidden="1" customHeight="1" x14ac:dyDescent="0.2">
      <c r="A31" s="161" t="s">
        <v>3399</v>
      </c>
      <c r="B31" s="350" t="s">
        <v>3400</v>
      </c>
      <c r="C31" s="351"/>
      <c r="D31" s="7"/>
      <c r="E31" s="7"/>
      <c r="F31" s="7"/>
      <c r="G31" s="7"/>
      <c r="H31" s="7"/>
      <c r="I31" s="7"/>
      <c r="J31" s="7"/>
      <c r="K31" s="7"/>
      <c r="L31" s="7"/>
      <c r="M31" s="7"/>
      <c r="N31" s="7"/>
      <c r="O31" s="7"/>
      <c r="P31" s="7"/>
      <c r="Q31" s="7"/>
    </row>
    <row r="32" spans="1:17" ht="45" hidden="1" customHeight="1" x14ac:dyDescent="0.2">
      <c r="A32" s="161" t="s">
        <v>3401</v>
      </c>
      <c r="B32" s="350" t="s">
        <v>3402</v>
      </c>
      <c r="C32" s="351"/>
      <c r="D32" s="7"/>
      <c r="E32" s="7"/>
      <c r="F32" s="7"/>
      <c r="G32" s="7"/>
      <c r="H32" s="7"/>
      <c r="I32" s="7"/>
      <c r="J32" s="7"/>
      <c r="K32" s="7"/>
      <c r="L32" s="7"/>
      <c r="M32" s="7"/>
      <c r="N32" s="7"/>
      <c r="O32" s="7"/>
      <c r="P32" s="7"/>
      <c r="Q32" s="7"/>
    </row>
    <row r="33" spans="1:17" ht="72" hidden="1" customHeight="1" x14ac:dyDescent="0.2">
      <c r="A33" s="161" t="s">
        <v>3403</v>
      </c>
      <c r="B33" s="350" t="s">
        <v>3404</v>
      </c>
      <c r="C33" s="351"/>
      <c r="D33" s="7"/>
      <c r="E33" s="7"/>
      <c r="F33" s="7"/>
      <c r="G33" s="7"/>
      <c r="H33" s="7"/>
      <c r="I33" s="7"/>
      <c r="J33" s="7"/>
      <c r="K33" s="7"/>
      <c r="L33" s="7"/>
      <c r="M33" s="7"/>
      <c r="N33" s="7"/>
      <c r="O33" s="7"/>
      <c r="P33" s="7"/>
      <c r="Q33" s="7"/>
    </row>
    <row r="34" spans="1:17" ht="79.5" hidden="1" customHeight="1" x14ac:dyDescent="0.2">
      <c r="A34" s="161" t="s">
        <v>3405</v>
      </c>
      <c r="B34" s="350" t="s">
        <v>3406</v>
      </c>
      <c r="C34" s="351"/>
      <c r="D34" s="7"/>
      <c r="E34" s="7"/>
      <c r="F34" s="7"/>
      <c r="G34" s="7"/>
      <c r="H34" s="7"/>
      <c r="I34" s="7"/>
      <c r="J34" s="7"/>
      <c r="K34" s="7"/>
      <c r="L34" s="7"/>
      <c r="M34" s="7"/>
      <c r="N34" s="7"/>
      <c r="O34" s="7"/>
      <c r="P34" s="7"/>
      <c r="Q34" s="7"/>
    </row>
    <row r="35" spans="1:17" ht="70.5" hidden="1" customHeight="1" x14ac:dyDescent="0.2">
      <c r="A35" s="161" t="s">
        <v>3407</v>
      </c>
      <c r="B35" s="350" t="s">
        <v>3408</v>
      </c>
      <c r="C35" s="351"/>
      <c r="D35" s="7"/>
      <c r="E35" s="7"/>
      <c r="F35" s="7"/>
      <c r="G35" s="7"/>
      <c r="H35" s="7"/>
      <c r="I35" s="7"/>
      <c r="J35" s="7"/>
      <c r="K35" s="7"/>
      <c r="L35" s="7"/>
      <c r="M35" s="7"/>
      <c r="N35" s="7"/>
      <c r="O35" s="7"/>
      <c r="P35" s="7"/>
      <c r="Q35" s="7"/>
    </row>
    <row r="36" spans="1:17" ht="45.75" hidden="1" customHeight="1" x14ac:dyDescent="0.2">
      <c r="A36" s="161" t="s">
        <v>3409</v>
      </c>
      <c r="B36" s="350" t="s">
        <v>3410</v>
      </c>
      <c r="C36" s="351"/>
      <c r="D36" s="7"/>
      <c r="E36" s="7"/>
      <c r="F36" s="7"/>
      <c r="G36" s="7"/>
      <c r="H36" s="7"/>
      <c r="I36" s="7"/>
      <c r="J36" s="7"/>
      <c r="K36" s="7"/>
      <c r="L36" s="7"/>
      <c r="M36" s="7"/>
      <c r="N36" s="7"/>
      <c r="O36" s="7"/>
      <c r="P36" s="7"/>
      <c r="Q36" s="7"/>
    </row>
    <row r="37" spans="1:17" ht="54.75" hidden="1" customHeight="1" x14ac:dyDescent="0.2">
      <c r="A37" s="161" t="s">
        <v>3411</v>
      </c>
      <c r="B37" s="350" t="s">
        <v>3412</v>
      </c>
      <c r="C37" s="351"/>
      <c r="D37" s="7"/>
      <c r="E37" s="7"/>
      <c r="F37" s="7"/>
      <c r="G37" s="7"/>
      <c r="H37" s="7"/>
      <c r="I37" s="7"/>
      <c r="J37" s="7"/>
      <c r="K37" s="7"/>
      <c r="L37" s="7"/>
      <c r="M37" s="7"/>
      <c r="N37" s="7"/>
      <c r="O37" s="7"/>
      <c r="P37" s="7"/>
      <c r="Q37" s="7"/>
    </row>
    <row r="38" spans="1:17" ht="37.5" hidden="1" customHeight="1" x14ac:dyDescent="0.2">
      <c r="A38" s="161" t="s">
        <v>3413</v>
      </c>
      <c r="B38" s="350" t="s">
        <v>3414</v>
      </c>
      <c r="C38" s="351"/>
      <c r="D38" s="7"/>
      <c r="E38" s="7"/>
      <c r="F38" s="7"/>
      <c r="G38" s="7"/>
      <c r="H38" s="7"/>
      <c r="I38" s="7"/>
      <c r="J38" s="7"/>
      <c r="K38" s="7"/>
      <c r="L38" s="7"/>
      <c r="M38" s="7"/>
      <c r="N38" s="7"/>
      <c r="O38" s="7"/>
      <c r="P38" s="7"/>
      <c r="Q38" s="7"/>
    </row>
    <row r="39" spans="1:17" ht="61.5" hidden="1" customHeight="1" x14ac:dyDescent="0.2">
      <c r="A39" s="161" t="s">
        <v>3415</v>
      </c>
      <c r="B39" s="350" t="s">
        <v>3416</v>
      </c>
      <c r="C39" s="351"/>
      <c r="D39" s="7"/>
      <c r="E39" s="7"/>
      <c r="F39" s="7"/>
      <c r="G39" s="7"/>
      <c r="H39" s="7"/>
      <c r="I39" s="7"/>
      <c r="J39" s="7"/>
      <c r="K39" s="7"/>
      <c r="L39" s="7"/>
      <c r="M39" s="7"/>
      <c r="N39" s="7"/>
      <c r="O39" s="7"/>
      <c r="P39" s="7"/>
      <c r="Q39" s="7"/>
    </row>
    <row r="40" spans="1:17" ht="53.25" hidden="1" customHeight="1" x14ac:dyDescent="0.2">
      <c r="A40" s="161" t="s">
        <v>3417</v>
      </c>
      <c r="B40" s="350" t="s">
        <v>3418</v>
      </c>
      <c r="C40" s="351"/>
      <c r="D40" s="7"/>
      <c r="E40" s="7"/>
      <c r="F40" s="7"/>
      <c r="G40" s="7"/>
      <c r="H40" s="7"/>
      <c r="I40" s="7"/>
      <c r="J40" s="7"/>
      <c r="K40" s="7"/>
      <c r="L40" s="7"/>
      <c r="M40" s="7"/>
      <c r="N40" s="7"/>
      <c r="O40" s="7"/>
      <c r="P40" s="7"/>
      <c r="Q40" s="7"/>
    </row>
    <row r="41" spans="1:17" ht="73.5" hidden="1" customHeight="1" x14ac:dyDescent="0.2">
      <c r="A41" s="161" t="s">
        <v>3419</v>
      </c>
      <c r="B41" s="350" t="s">
        <v>3420</v>
      </c>
      <c r="C41" s="351"/>
      <c r="D41" s="7"/>
      <c r="E41" s="7"/>
      <c r="F41" s="7"/>
      <c r="G41" s="7"/>
      <c r="H41" s="7"/>
      <c r="I41" s="7"/>
      <c r="J41" s="7"/>
      <c r="K41" s="7"/>
      <c r="L41" s="7"/>
      <c r="M41" s="7"/>
      <c r="N41" s="7"/>
      <c r="O41" s="7"/>
      <c r="P41" s="7"/>
      <c r="Q41" s="7"/>
    </row>
    <row r="42" spans="1:17" ht="57.75" hidden="1" customHeight="1" x14ac:dyDescent="0.2">
      <c r="A42" s="161" t="s">
        <v>3421</v>
      </c>
      <c r="B42" s="350" t="s">
        <v>3422</v>
      </c>
      <c r="C42" s="351"/>
      <c r="D42" s="7"/>
      <c r="E42" s="7"/>
      <c r="F42" s="7"/>
      <c r="G42" s="7"/>
      <c r="H42" s="7"/>
      <c r="I42" s="7"/>
      <c r="J42" s="7"/>
      <c r="K42" s="7"/>
      <c r="L42" s="7"/>
      <c r="M42" s="7"/>
      <c r="N42" s="7"/>
      <c r="O42" s="7"/>
      <c r="P42" s="7"/>
      <c r="Q42" s="7"/>
    </row>
    <row r="43" spans="1:17" ht="84" hidden="1" customHeight="1" x14ac:dyDescent="0.2">
      <c r="A43" s="161" t="s">
        <v>3423</v>
      </c>
      <c r="B43" s="350" t="s">
        <v>3424</v>
      </c>
      <c r="C43" s="351"/>
      <c r="D43" s="7"/>
      <c r="E43" s="7"/>
      <c r="F43" s="7"/>
      <c r="G43" s="7"/>
      <c r="H43" s="7"/>
      <c r="I43" s="7"/>
      <c r="J43" s="7"/>
      <c r="K43" s="7"/>
      <c r="L43" s="7"/>
      <c r="M43" s="7"/>
      <c r="N43" s="7"/>
      <c r="O43" s="7"/>
      <c r="P43" s="7"/>
      <c r="Q43" s="7"/>
    </row>
    <row r="44" spans="1:17" ht="48" hidden="1" customHeight="1" x14ac:dyDescent="0.2">
      <c r="A44" s="161" t="s">
        <v>3425</v>
      </c>
      <c r="B44" s="350" t="s">
        <v>3426</v>
      </c>
      <c r="C44" s="351"/>
      <c r="D44" s="7"/>
      <c r="E44" s="7"/>
      <c r="F44" s="7"/>
      <c r="G44" s="7"/>
      <c r="H44" s="7"/>
      <c r="I44" s="7"/>
      <c r="J44" s="7"/>
      <c r="K44" s="7"/>
      <c r="L44" s="7"/>
      <c r="M44" s="7"/>
      <c r="N44" s="7"/>
      <c r="O44" s="7"/>
      <c r="P44" s="7"/>
      <c r="Q44" s="7"/>
    </row>
    <row r="45" spans="1:17" ht="57" hidden="1" customHeight="1" x14ac:dyDescent="0.2">
      <c r="A45" s="161" t="s">
        <v>3427</v>
      </c>
      <c r="B45" s="350" t="s">
        <v>3428</v>
      </c>
      <c r="C45" s="351"/>
      <c r="D45" s="7"/>
      <c r="E45" s="7"/>
      <c r="F45" s="7"/>
      <c r="G45" s="7"/>
      <c r="H45" s="7"/>
      <c r="I45" s="7"/>
      <c r="J45" s="7"/>
      <c r="K45" s="7"/>
      <c r="L45" s="7"/>
      <c r="M45" s="7"/>
      <c r="N45" s="7"/>
      <c r="O45" s="7"/>
      <c r="P45" s="7"/>
      <c r="Q45" s="7"/>
    </row>
    <row r="46" spans="1:17" ht="73.5" hidden="1" customHeight="1" x14ac:dyDescent="0.2">
      <c r="A46" s="161" t="s">
        <v>3429</v>
      </c>
      <c r="B46" s="350" t="s">
        <v>3430</v>
      </c>
      <c r="C46" s="351"/>
      <c r="D46" s="39"/>
      <c r="E46" s="7"/>
      <c r="F46" s="7"/>
      <c r="G46" s="7"/>
      <c r="H46" s="7"/>
      <c r="I46" s="7"/>
      <c r="J46" s="7"/>
      <c r="K46" s="7"/>
      <c r="L46" s="7"/>
      <c r="M46" s="7"/>
      <c r="N46" s="7"/>
      <c r="O46" s="7"/>
      <c r="P46" s="7"/>
      <c r="Q46" s="7"/>
    </row>
    <row r="47" spans="1:17" ht="66" hidden="1" customHeight="1" x14ac:dyDescent="0.2">
      <c r="A47" s="162" t="s">
        <v>3431</v>
      </c>
      <c r="B47" s="356" t="s">
        <v>3432</v>
      </c>
      <c r="C47" s="356"/>
      <c r="D47" s="7"/>
      <c r="E47" s="7"/>
      <c r="F47" s="7"/>
      <c r="G47" s="7"/>
      <c r="H47" s="7"/>
      <c r="I47" s="7"/>
      <c r="J47" s="7"/>
      <c r="K47" s="7"/>
      <c r="L47" s="7"/>
      <c r="M47" s="7"/>
      <c r="N47" s="7"/>
      <c r="O47" s="7"/>
      <c r="P47" s="7"/>
      <c r="Q47" s="7"/>
    </row>
    <row r="48" spans="1:17" ht="123.75" customHeight="1" x14ac:dyDescent="0.2">
      <c r="A48" s="162" t="s">
        <v>3433</v>
      </c>
      <c r="B48" s="350" t="s">
        <v>3434</v>
      </c>
      <c r="C48" s="351"/>
      <c r="D48" s="7"/>
      <c r="E48" s="7"/>
      <c r="F48" s="7"/>
      <c r="G48" s="7"/>
      <c r="H48" s="7"/>
      <c r="I48" s="7"/>
      <c r="J48" s="7"/>
      <c r="K48" s="7"/>
      <c r="L48" s="7"/>
      <c r="M48" s="7"/>
      <c r="N48" s="7"/>
      <c r="O48" s="7"/>
      <c r="P48" s="7"/>
      <c r="Q48" s="7"/>
    </row>
    <row r="49" spans="1:17" ht="34.5" customHeight="1" x14ac:dyDescent="0.2">
      <c r="A49" s="162" t="s">
        <v>3435</v>
      </c>
      <c r="B49" s="350" t="s">
        <v>3436</v>
      </c>
      <c r="C49" s="351"/>
      <c r="D49" s="7"/>
      <c r="E49" s="7"/>
      <c r="F49" s="7"/>
      <c r="G49" s="7"/>
      <c r="H49" s="7"/>
      <c r="I49" s="7"/>
      <c r="J49" s="7"/>
      <c r="K49" s="7"/>
      <c r="L49" s="7"/>
      <c r="M49" s="7"/>
      <c r="N49" s="7"/>
      <c r="O49" s="7"/>
      <c r="P49" s="7"/>
      <c r="Q49" s="7"/>
    </row>
    <row r="50" spans="1:17" ht="34.5" customHeight="1" x14ac:dyDescent="0.2">
      <c r="A50" s="162" t="s">
        <v>3437</v>
      </c>
      <c r="B50" s="350" t="s">
        <v>3438</v>
      </c>
      <c r="C50" s="351"/>
      <c r="D50" s="7"/>
      <c r="E50" s="7"/>
      <c r="F50" s="7"/>
      <c r="G50" s="7"/>
      <c r="H50" s="7"/>
      <c r="I50" s="7"/>
      <c r="J50" s="7"/>
      <c r="K50" s="7"/>
      <c r="L50" s="7"/>
      <c r="M50" s="7"/>
      <c r="N50" s="7"/>
      <c r="O50" s="7"/>
      <c r="P50" s="7"/>
      <c r="Q50" s="7"/>
    </row>
    <row r="51" spans="1:17" ht="31.5" customHeight="1" x14ac:dyDescent="0.2">
      <c r="A51" s="162" t="s">
        <v>3439</v>
      </c>
      <c r="B51" s="350" t="s">
        <v>3440</v>
      </c>
      <c r="C51" s="351"/>
      <c r="D51" s="7"/>
      <c r="E51" s="7"/>
      <c r="F51" s="7"/>
      <c r="G51" s="7"/>
      <c r="H51" s="7"/>
      <c r="I51" s="7"/>
      <c r="J51" s="7"/>
      <c r="K51" s="7"/>
      <c r="L51" s="7"/>
      <c r="M51" s="7"/>
      <c r="N51" s="7"/>
      <c r="O51" s="7"/>
      <c r="P51" s="7"/>
      <c r="Q51" s="7"/>
    </row>
    <row r="52" spans="1:17" ht="31.5" customHeight="1" x14ac:dyDescent="0.2">
      <c r="A52" s="162" t="s">
        <v>3441</v>
      </c>
      <c r="B52" s="350" t="s">
        <v>3442</v>
      </c>
      <c r="C52" s="351"/>
      <c r="D52" s="7"/>
      <c r="E52" s="7"/>
      <c r="F52" s="7"/>
      <c r="G52" s="7"/>
      <c r="H52" s="7"/>
      <c r="I52" s="7"/>
      <c r="J52" s="7"/>
      <c r="K52" s="7"/>
      <c r="L52" s="7"/>
      <c r="M52" s="7"/>
      <c r="N52" s="7"/>
      <c r="O52" s="7"/>
      <c r="P52" s="7"/>
      <c r="Q52" s="7"/>
    </row>
    <row r="53" spans="1:17" ht="31.5" customHeight="1" x14ac:dyDescent="0.2">
      <c r="A53" s="162" t="s">
        <v>3443</v>
      </c>
      <c r="B53" s="348" t="s">
        <v>3444</v>
      </c>
      <c r="C53" s="349"/>
      <c r="D53" s="7"/>
      <c r="E53" s="7"/>
      <c r="F53" s="7"/>
      <c r="G53" s="7"/>
      <c r="H53" s="7"/>
      <c r="I53" s="7"/>
      <c r="J53" s="7"/>
      <c r="K53" s="7"/>
      <c r="L53" s="7"/>
      <c r="M53" s="7"/>
      <c r="N53" s="7"/>
      <c r="O53" s="7"/>
      <c r="P53" s="7"/>
      <c r="Q53" s="7"/>
    </row>
    <row r="54" spans="1:17" ht="31.5" customHeight="1" x14ac:dyDescent="0.2">
      <c r="A54" s="162" t="s">
        <v>3445</v>
      </c>
      <c r="B54" s="348" t="s">
        <v>3446</v>
      </c>
      <c r="C54" s="349"/>
      <c r="D54" s="7"/>
      <c r="E54" s="7"/>
      <c r="F54" s="7"/>
      <c r="G54" s="7"/>
      <c r="H54" s="7"/>
      <c r="I54" s="7"/>
      <c r="J54" s="7"/>
      <c r="K54" s="7"/>
      <c r="L54" s="7"/>
      <c r="M54" s="7"/>
      <c r="N54" s="7"/>
      <c r="O54" s="7"/>
      <c r="P54" s="7"/>
      <c r="Q54" s="7"/>
    </row>
    <row r="55" spans="1:17" ht="54.6" customHeight="1" x14ac:dyDescent="0.2">
      <c r="A55" s="162" t="s">
        <v>3447</v>
      </c>
      <c r="B55" s="348" t="s">
        <v>3448</v>
      </c>
      <c r="C55" s="349"/>
      <c r="D55" s="7"/>
      <c r="E55" s="7"/>
      <c r="F55" s="7"/>
      <c r="G55" s="7"/>
      <c r="H55" s="7"/>
      <c r="I55" s="7"/>
      <c r="J55" s="7"/>
      <c r="K55" s="7"/>
      <c r="L55" s="7"/>
      <c r="M55" s="7"/>
      <c r="N55" s="7"/>
      <c r="O55" s="7"/>
      <c r="P55" s="7"/>
      <c r="Q55" s="7"/>
    </row>
    <row r="56" spans="1:17" ht="54.6" customHeight="1" x14ac:dyDescent="0.2">
      <c r="A56" s="162" t="s">
        <v>3449</v>
      </c>
      <c r="B56" s="348" t="s">
        <v>3450</v>
      </c>
      <c r="C56" s="349"/>
      <c r="D56" s="7"/>
      <c r="E56" s="7"/>
      <c r="F56" s="7"/>
      <c r="G56" s="7"/>
      <c r="H56" s="7"/>
      <c r="I56" s="7"/>
      <c r="J56" s="7"/>
      <c r="K56" s="7"/>
      <c r="L56" s="7"/>
      <c r="M56" s="7"/>
      <c r="N56" s="7"/>
      <c r="O56" s="7"/>
      <c r="P56" s="7"/>
      <c r="Q56" s="7"/>
    </row>
    <row r="57" spans="1:17" ht="54" customHeight="1" x14ac:dyDescent="0.2">
      <c r="A57" s="162" t="s">
        <v>3451</v>
      </c>
      <c r="B57" s="348" t="s">
        <v>3452</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Šverko</cp:lastModifiedBy>
  <cp:lastPrinted>2025-01-29T13:44:55Z</cp:lastPrinted>
  <dcterms:created xsi:type="dcterms:W3CDTF">2022-04-01T05:14:30Z</dcterms:created>
  <dcterms:modified xsi:type="dcterms:W3CDTF">2025-01-29T13:44:59Z</dcterms:modified>
</cp:coreProperties>
</file>